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Цюцюрупа\Desktop\Новая папка (2)\"/>
    </mc:Choice>
  </mc:AlternateContent>
  <xr:revisionPtr revIDLastSave="0" documentId="13_ncr:1_{7857ADCB-80DD-402C-BA67-19ACB3AAC258}" xr6:coauthVersionLast="47" xr6:coauthVersionMax="47" xr10:uidLastSave="{00000000-0000-0000-0000-000000000000}"/>
  <bookViews>
    <workbookView xWindow="4125" yWindow="345" windowWidth="21540" windowHeight="15255" tabRatio="771" xr2:uid="{00000000-000D-0000-FFFF-FFFF00000000}"/>
  </bookViews>
  <sheets>
    <sheet name="Паспорт МП" sheetId="1" r:id="rId1"/>
    <sheet name="Паспорт Процессн мер 1" sheetId="16" r:id="rId2"/>
    <sheet name="Паспорт Процессн мер 2" sheetId="17" r:id="rId3"/>
    <sheet name="Паспорт Процессн мер 3" sheetId="18" r:id="rId4"/>
    <sheet name="Расчет Показателя 1.1" sheetId="2" state="hidden" r:id="rId5"/>
  </sheets>
  <definedNames>
    <definedName name="_xlnm.Print_Area" localSheetId="0">'Паспорт МП'!$A$1:$I$38</definedName>
    <definedName name="_xlnm.Print_Area" localSheetId="1">'Паспорт Процессн мер 1'!$A$1:$I$57</definedName>
    <definedName name="_xlnm.Print_Area" localSheetId="2">'Паспорт Процессн мер 2'!$A$1:$I$23</definedName>
    <definedName name="_xlnm.Print_Area" localSheetId="3">'Паспорт Процессн мер 3'!$A$1:$J$40</definedName>
    <definedName name="_xlnm.Print_Area" localSheetId="4">'Расчет Показателя 1.1'!$A$1:$I$40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6" i="16" l="1"/>
  <c r="G28" i="18"/>
  <c r="H28" i="18"/>
  <c r="F28" i="18"/>
  <c r="I28" i="18" s="1"/>
  <c r="I35" i="18"/>
  <c r="I34" i="18"/>
  <c r="I30" i="18"/>
  <c r="I31" i="18"/>
  <c r="I29" i="18"/>
  <c r="F36" i="16" l="1"/>
  <c r="I50" i="16" l="1"/>
  <c r="I49" i="16"/>
  <c r="I41" i="16"/>
  <c r="I33" i="18" l="1"/>
  <c r="I32" i="18"/>
  <c r="I21" i="17"/>
  <c r="G20" i="17"/>
  <c r="H20" i="17"/>
  <c r="F20" i="17"/>
  <c r="I48" i="16"/>
  <c r="I47" i="16"/>
  <c r="I46" i="16"/>
  <c r="I45" i="16"/>
  <c r="I44" i="16"/>
  <c r="I43" i="16"/>
  <c r="I42" i="16"/>
  <c r="I40" i="16"/>
  <c r="I39" i="16"/>
  <c r="I38" i="16"/>
  <c r="I37" i="16"/>
  <c r="G5" i="2" l="1"/>
  <c r="E5" i="2" l="1"/>
  <c r="C5" i="2"/>
  <c r="C7" i="2" l="1"/>
  <c r="C6" i="2"/>
  <c r="C8" i="2" l="1"/>
  <c r="C3" i="2" s="1"/>
  <c r="G7" i="2"/>
  <c r="F7" i="2"/>
  <c r="E7" i="2"/>
  <c r="G6" i="2"/>
  <c r="F6" i="2"/>
  <c r="E6" i="2"/>
  <c r="F5" i="2"/>
  <c r="F8" i="2" l="1"/>
  <c r="F3" i="2" s="1"/>
  <c r="E8" i="2"/>
  <c r="E3" i="2" s="1"/>
  <c r="G8" i="2"/>
  <c r="G3" i="2" s="1"/>
  <c r="G36" i="16" l="1"/>
  <c r="H30" i="1" l="1"/>
  <c r="G30" i="1"/>
  <c r="I36" i="18"/>
  <c r="F30" i="1"/>
  <c r="I22" i="17"/>
  <c r="G29" i="1"/>
  <c r="H29" i="1"/>
  <c r="F29" i="1"/>
  <c r="G28" i="1"/>
  <c r="G27" i="1" l="1"/>
  <c r="I20" i="17"/>
  <c r="F28" i="1" l="1"/>
  <c r="F27" i="1" s="1"/>
  <c r="H28" i="1" l="1"/>
  <c r="I28" i="1" s="1"/>
  <c r="I36" i="16"/>
  <c r="I30" i="1"/>
  <c r="I29" i="1"/>
  <c r="H27" i="1" l="1"/>
  <c r="I27" i="1" l="1"/>
</calcChain>
</file>

<file path=xl/sharedStrings.xml><?xml version="1.0" encoding="utf-8"?>
<sst xmlns="http://schemas.openxmlformats.org/spreadsheetml/2006/main" count="382" uniqueCount="147">
  <si>
    <t xml:space="preserve">Сроки реализации </t>
  </si>
  <si>
    <t>2025-2035</t>
  </si>
  <si>
    <t>Ответственный исполнитель, должностное лицо</t>
  </si>
  <si>
    <t>Соисполнители</t>
  </si>
  <si>
    <t>Перечень структурных элементов</t>
  </si>
  <si>
    <t>Связь с государственной программой Калининградской области</t>
  </si>
  <si>
    <t>Цели и показатели муниципальной программы</t>
  </si>
  <si>
    <t>Наименование цели/показателя</t>
  </si>
  <si>
    <t>Наименование показателя, единица измерения</t>
  </si>
  <si>
    <t>Базовое значение</t>
  </si>
  <si>
    <t>Значение показателя по годам</t>
  </si>
  <si>
    <t>n-1</t>
  </si>
  <si>
    <t xml:space="preserve">Целевое значение </t>
  </si>
  <si>
    <t>Цель № 1</t>
  </si>
  <si>
    <t>Показатель 1.1</t>
  </si>
  <si>
    <t>x</t>
  </si>
  <si>
    <t>Показатель 1.2</t>
  </si>
  <si>
    <t>Показатель 1.3</t>
  </si>
  <si>
    <t>х</t>
  </si>
  <si>
    <t>Параметры финансового обеспечения муниципальной программы</t>
  </si>
  <si>
    <t>№ п/п</t>
  </si>
  <si>
    <t xml:space="preserve">Наименования структурных элементов </t>
  </si>
  <si>
    <t>С начала реализации</t>
  </si>
  <si>
    <t>Объем финансирования по годам реализации и в целом по муниципальной программе, тыс. рублей</t>
  </si>
  <si>
    <t>Всего</t>
  </si>
  <si>
    <t>ПАСПОРТ</t>
  </si>
  <si>
    <t xml:space="preserve">муниципальной программы </t>
  </si>
  <si>
    <t>Участник(и)</t>
  </si>
  <si>
    <t xml:space="preserve">Задачи </t>
  </si>
  <si>
    <t>Мероприятия (результаты) структурных элементов</t>
  </si>
  <si>
    <t>Наименование мероприятия (результата), единица измерения</t>
  </si>
  <si>
    <t>Значение результата по годам реализации</t>
  </si>
  <si>
    <t>1.</t>
  </si>
  <si>
    <t>2.</t>
  </si>
  <si>
    <t>Наименование мероприятия (результата)</t>
  </si>
  <si>
    <t>С начала реализации, тыс. руб.</t>
  </si>
  <si>
    <t>отсутствуют</t>
  </si>
  <si>
    <t>комплекса процессных мероприятий</t>
  </si>
  <si>
    <t>Ожидаемое значение на конец реализации программы</t>
  </si>
  <si>
    <t>3.</t>
  </si>
  <si>
    <t>4.</t>
  </si>
  <si>
    <t>«Социальная поддержка»</t>
  </si>
  <si>
    <t>1. Социальная поддержка отдельных категорий граждан</t>
  </si>
  <si>
    <t>3. Социальная поддержка семей с детьми</t>
  </si>
  <si>
    <t>2. Социальное обслуживание</t>
  </si>
  <si>
    <t>Доля граждан, получающих дополнительные меры социальной поддержки, в общей численности населения города Калининграда, процент</t>
  </si>
  <si>
    <t>Социальная поддержка отдельных категорий граждан</t>
  </si>
  <si>
    <t>Социальное обслуживание</t>
  </si>
  <si>
    <t>Социальная поддержка семей с детьми</t>
  </si>
  <si>
    <t>«Социальная поддержка отдельных категорий граждан»</t>
  </si>
  <si>
    <t>Обеспечение предоставления дополнительных мер социальной поддержки отдельных категорий граждан</t>
  </si>
  <si>
    <t>5.</t>
  </si>
  <si>
    <t>6.</t>
  </si>
  <si>
    <t>7.</t>
  </si>
  <si>
    <t>8.</t>
  </si>
  <si>
    <t>9.</t>
  </si>
  <si>
    <t>10.</t>
  </si>
  <si>
    <t>11.</t>
  </si>
  <si>
    <t>Компенсационные выплаты на оплату коммунальных услуг ветеранам становления Калининградской области</t>
  </si>
  <si>
    <t>Материальная помощь участникам штурма Кенигсберга</t>
  </si>
  <si>
    <t>Материальная помощь в связи с празднованием дня Победы в Великой Отечественной войне</t>
  </si>
  <si>
    <t>Оказание экстренной материальной помощи</t>
  </si>
  <si>
    <t>Пособия семьям граждан, погибших при исполнении интернационального, воинского и служебного долга</t>
  </si>
  <si>
    <t>Пособия на погребение умершего ветерана ВОВ, несовершеннолетнего узника</t>
  </si>
  <si>
    <t>Предоставление мер социальной поддержки лицам, удостоенным звания «Почетный гражданин города Калининграда»</t>
  </si>
  <si>
    <t>«Социальное обслуживание»</t>
  </si>
  <si>
    <t>Обеспечение потребностей отдельных категорий граждан в социальном обслуживании</t>
  </si>
  <si>
    <t>Социальное обслуживание граждан</t>
  </si>
  <si>
    <t>«Социальная поддержка семей с детьми»</t>
  </si>
  <si>
    <t xml:space="preserve">Развитие механизмов социальной поддержки семей на муниципальном уровне
</t>
  </si>
  <si>
    <t>Организация и проведение мероприятий</t>
  </si>
  <si>
    <t>Обеспечение жильем молодых семей</t>
  </si>
  <si>
    <t>Компенсация муниципальным образовательным учреждениям части родительской платы за присмотр и уход за детьми малообеспеченных граждан</t>
  </si>
  <si>
    <t>Доплата к пенсии за муниципальную службу</t>
  </si>
  <si>
    <t xml:space="preserve">Выплата пенсии за выслугу лет </t>
  </si>
  <si>
    <t>Субсидии на перевозку льготных категорий населения (за исключением школьников)</t>
  </si>
  <si>
    <t>Предоставление льгот по баням</t>
  </si>
  <si>
    <t>Рента</t>
  </si>
  <si>
    <t>Субсидии за перевозку льготных категорий (школьники)</t>
  </si>
  <si>
    <t>Обеспечение бесплатным питанием отдельных категорий обучающихся в муниципальных общеобразовательных организациях</t>
  </si>
  <si>
    <t>Социальная поддержка по ремонту жилых помещений детей-сирот</t>
  </si>
  <si>
    <t>Доля пожилых граждан и инвалидов, получивших социальные услуги в муниципальных учреждениях социального обслуживания, в общем числе граждан, обратившихся за получением услуг в муниципальное учреждение социального обслуживания, процент</t>
  </si>
  <si>
    <t>Доля сервисов, способствующих повышению комфортности жизни маломобильных групп населения, в количестве таких сервисов, предусмотренных правовым актом Минстроя России, процент</t>
  </si>
  <si>
    <t>Приоритеты и цели муниципальной политики в сфере реализации муниципальной программы «Социальная поддержка» определены исходя из положений государственных программ Калининградской области «Социальная поддержка населения», «Жилье и городская среда»</t>
  </si>
  <si>
    <t>Комитет развития дорожно-транспортной инфраструктуры, комитет городского хозяйства и строительства</t>
  </si>
  <si>
    <t>Комитет по социальной политике, заместитель главы администрации, председатель комитета Силанов А.Н.</t>
  </si>
  <si>
    <t>Комитет по социальной политике, заместитель главы администрации, председатель комитета Силанов А.Н..</t>
  </si>
  <si>
    <t>МАУ СО «Комплексный центр социального обслуживания населения в городе Калининграде»</t>
  </si>
  <si>
    <t>Комитет по образованию, комитет развития дорожно-транспортной инфраструктуры</t>
  </si>
  <si>
    <t>Базовое значение  = 2023 год</t>
  </si>
  <si>
    <t>процесное  мероприятие 1</t>
  </si>
  <si>
    <t>процесное  мероприятие 2</t>
  </si>
  <si>
    <t>процесное  мероприятие 3</t>
  </si>
  <si>
    <t>Доля = Формула</t>
  </si>
  <si>
    <t>Источник данных о численности населения</t>
  </si>
  <si>
    <t xml:space="preserve">Прогноз откорректированный на 04.09.2024, прил 3 "Параметры ..", базовый </t>
  </si>
  <si>
    <t>Был расчет Доли в Годовом отчете за 2023 г = 27,8.  сейчас в расчет не вошли: Лето, Мг за землю, выплаты сиротам, Резервный фонд СВО, ФТИ, пандус Понамаревой</t>
  </si>
  <si>
    <r>
      <t xml:space="preserve">21134+ 1913+ 113266 = </t>
    </r>
    <r>
      <rPr>
        <sz val="8"/>
        <color rgb="FF0070C0"/>
        <rFont val="Times New Roman"/>
        <family val="1"/>
        <charset val="204"/>
      </rPr>
      <t>136313</t>
    </r>
    <r>
      <rPr>
        <sz val="8"/>
        <color theme="1"/>
        <rFont val="Times New Roman"/>
        <family val="2"/>
        <charset val="204"/>
      </rPr>
      <t>*100%/ 489735 =27,834</t>
    </r>
  </si>
  <si>
    <t>Численность населения г. Калининграда по полу и возрасту на 1.01.2015 -1.01.2023 (Калининградстат)</t>
  </si>
  <si>
    <t>Суммарное число граждан с несовершеннолетними детьми, обеспеченных мерами социальной поддержки, граждан отдельных категорий, обеспеченных дополнительными мерами социальной поддержки за счет средств бюджета городского округа «Город Калининград» и граждан отдельных категорий, которым предоставлены льготы за счет средств бюджета городского округа «Город Калининград»</t>
  </si>
  <si>
    <t>Общая численность населения городского округа «Город Калининград»</t>
  </si>
  <si>
    <t>Совершенствование условий, направленных на повышение качества жизни и уровня социальной защищенности жителей городского округа «Город Калининград», нуждающихся в социальной поддержке</t>
  </si>
  <si>
    <t>Социальная поддержка граждан, имеющих трех и более детей</t>
  </si>
  <si>
    <t>Социальная поддержка граждан, заключивших контракт о прохождении военной службы с Министерством обороны Российской Федерации</t>
  </si>
  <si>
    <t>12.</t>
  </si>
  <si>
    <t>структурного элемента муниципальной программы</t>
  </si>
  <si>
    <t>количество поездок, единиц</t>
  </si>
  <si>
    <t>количество перевезенных граждан, человек</t>
  </si>
  <si>
    <t>количество получателей льгот, человек</t>
  </si>
  <si>
    <t>количество посещений, единиц</t>
  </si>
  <si>
    <t>Пособия на погребение умершего ветерана ВОВ, несовершеннолетнего узника, (количество получателей), человек</t>
  </si>
  <si>
    <t>Компенсационные выплаты на оплату коммунальных услуг ветеранам становления Калининградской области, (количество получателей), человек</t>
  </si>
  <si>
    <t>Материальная помощь участникам штурма Кенигсберга, (количество получателей), человек</t>
  </si>
  <si>
    <t>Материальная помощь в связи с празднованием дня Победы в Великой Отечественной войне, (количество получателей), человек</t>
  </si>
  <si>
    <t>Доплата к пенсии за муниципальную службу, (количество получателей), человек</t>
  </si>
  <si>
    <t>Выплата пенсии за выслугу лет, (количество получателей), человек</t>
  </si>
  <si>
    <t>Оказание экстренной материальной помощи, (количество получателей), человек</t>
  </si>
  <si>
    <t>Социальная поддержка по ремонту жилых помещений детей-сирот, (количество помещений), единиц</t>
  </si>
  <si>
    <t>Социальная поддержка граждан, имеющих трех и более детей, (количество получателей), человек</t>
  </si>
  <si>
    <t>Организация и проведение мероприятий, (количество участников), человек</t>
  </si>
  <si>
    <t>Обеспечение жильем молодых семей, (количество семей, получивших социальную выплату на приобретение (строительство) жилья), семей</t>
  </si>
  <si>
    <t>Обеспечение бесплатным питанием отдельных категорий обучающихся в муниципальных общеобразовательных организациях, (количество получателей), человек</t>
  </si>
  <si>
    <t>Социальное обслуживание граждан, (количество получателей социальных услуг), человек</t>
  </si>
  <si>
    <t>Компенсация муниципальным образовательным учреждениям части родительской платы за присмотр и уход за детьми малообеспеченных граждан, (количество воспитанников учреждения, родителям которых предоставляется мера социальной поддержки), человек</t>
  </si>
  <si>
    <t>Предоставление льгот по оплате услуг муниципальных бань</t>
  </si>
  <si>
    <t>Рента, (количество граждан, заключивших договоры пожизненного содержания с иждивением), человек</t>
  </si>
  <si>
    <t>Единовременная выплата в связи с 80-й годовщиной Победы в Великой Отечественной войне 1941-1945 годов</t>
  </si>
  <si>
    <t>Социальная поддержка для членов семей участников специальной военной операции</t>
  </si>
  <si>
    <t>13.</t>
  </si>
  <si>
    <t>14.</t>
  </si>
  <si>
    <t>Единовременная выплата в связи с 80-й годовщиной Победы в Великой Отечественной войне 1941-1945 годов, (количество получателей), человек</t>
  </si>
  <si>
    <t>Предоставление мер социальной поддержки лицам, удостоенным звания «Почетный гражданин города Калининграда», (количество получателей), человек</t>
  </si>
  <si>
    <t>Социальная поддержка граждан, заключивших контракт о прохождении военной службы с Министерством обороны Российской Федерации, (количество получателей), человек</t>
  </si>
  <si>
    <t>Пособия семьям граждан, погибших при исполнении интернационального, воинского и служебного долга, (количество получателей), человек</t>
  </si>
  <si>
    <t>Социальная поддержка для членов семей участников специальной военной операции, (количество получателей), человек</t>
  </si>
  <si>
    <t>Обеспечение бесплатным питанием обучающихся по образовательным программам начального общего образования в муниципальных общеобразовательных учреждениях</t>
  </si>
  <si>
    <t>Обеспечение бесплатным питанием обучающихся по образовательным программам начального общего образования в муниципальных общеобразовательных учреждениях, (количество получателей), человек</t>
  </si>
  <si>
    <t xml:space="preserve">Приложение </t>
  </si>
  <si>
    <t xml:space="preserve">к приказу комитета по </t>
  </si>
  <si>
    <t>социальной политике</t>
  </si>
  <si>
    <t xml:space="preserve">администрации городского округа </t>
  </si>
  <si>
    <t xml:space="preserve">«Город Калининград» </t>
  </si>
  <si>
    <r>
      <t>от 29.12.20</t>
    </r>
    <r>
      <rPr>
        <sz val="12"/>
        <color theme="1"/>
        <rFont val="Times New Roman"/>
        <family val="1"/>
        <charset val="204"/>
      </rPr>
      <t>25 № п-КпСП-3146</t>
    </r>
  </si>
  <si>
    <t>Приложение № 1</t>
  </si>
  <si>
    <t>к Паспорту муниципальной программы</t>
  </si>
  <si>
    <t>Приложение № 2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</si>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</sst>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2" x14ac:knownFonts="1">
    <font>
      <sz val="12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2"/>
      <charset val="204"/>
    </font>
    <font>
      <sz val="12"/>
      <color rgb="FF0070C0"/>
      <name val="Times New Roman"/>
      <family val="2"/>
      <charset val="204"/>
    </font>
    <font>
      <sz val="10"/>
      <color rgb="FF0070C0"/>
      <name val="Times New Roman"/>
      <family val="2"/>
      <charset val="204"/>
    </font>
    <font>
      <sz val="10"/>
      <name val="Times New Roman"/>
      <family val="2"/>
      <charset val="204"/>
    </font>
    <font>
      <sz val="8"/>
      <color rgb="FF0070C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0" fillId="0" borderId="0" xfId="0" applyAlignment="1">
      <alignment horizontal="centerContinuous" vertical="center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5" fillId="2" borderId="0" xfId="0" applyFont="1" applyFill="1" applyAlignment="1">
      <alignment wrapText="1"/>
    </xf>
    <xf numFmtId="0" fontId="1" fillId="0" borderId="1" xfId="0" applyFont="1" applyBorder="1" applyAlignment="1">
      <alignment vertical="top" wrapText="1"/>
    </xf>
    <xf numFmtId="0" fontId="5" fillId="0" borderId="0" xfId="0" applyFont="1" applyAlignment="1">
      <alignment wrapText="1"/>
    </xf>
    <xf numFmtId="3" fontId="0" fillId="0" borderId="0" xfId="0" applyNumberFormat="1" applyAlignment="1">
      <alignment vertical="center"/>
    </xf>
    <xf numFmtId="0" fontId="3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6" fillId="0" borderId="0" xfId="0" applyFont="1"/>
    <xf numFmtId="0" fontId="7" fillId="0" borderId="0" xfId="0" applyFont="1" applyAlignment="1">
      <alignment wrapText="1"/>
    </xf>
    <xf numFmtId="3" fontId="6" fillId="0" borderId="0" xfId="0" applyNumberFormat="1" applyFont="1"/>
    <xf numFmtId="0" fontId="8" fillId="0" borderId="0" xfId="0" applyFont="1" applyAlignment="1">
      <alignment wrapText="1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right" vertical="top" wrapText="1"/>
    </xf>
    <xf numFmtId="0" fontId="1" fillId="3" borderId="1" xfId="0" applyFont="1" applyFill="1" applyBorder="1" applyAlignment="1">
      <alignment vertical="top" wrapText="1"/>
    </xf>
    <xf numFmtId="164" fontId="1" fillId="3" borderId="1" xfId="0" applyNumberFormat="1" applyFont="1" applyFill="1" applyBorder="1" applyAlignment="1">
      <alignment horizontal="center" vertical="center" wrapText="1"/>
    </xf>
    <xf numFmtId="0" fontId="10" fillId="0" borderId="0" xfId="0" applyFont="1"/>
    <xf numFmtId="4" fontId="4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horizontal="centerContinuous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Continuous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0" fillId="0" borderId="0" xfId="0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 applyProtection="1">
      <alignment horizontal="left" vertical="center" wrapText="1"/>
      <protection hidden="1"/>
    </xf>
    <xf numFmtId="0" fontId="4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justify" vertical="top" wrapText="1"/>
    </xf>
    <xf numFmtId="0" fontId="10" fillId="0" borderId="0" xfId="0" applyFont="1" applyFill="1" applyAlignment="1">
      <alignment horizontal="centerContinuous" vertical="center" wrapText="1"/>
    </xf>
    <xf numFmtId="0" fontId="4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3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Continuous" vertical="center" wrapText="1"/>
    </xf>
    <xf numFmtId="1" fontId="4" fillId="0" borderId="1" xfId="0" applyNumberFormat="1" applyFont="1" applyFill="1" applyBorder="1" applyAlignment="1" applyProtection="1">
      <alignment horizontal="left" vertical="top" wrapText="1"/>
      <protection hidden="1"/>
    </xf>
    <xf numFmtId="0" fontId="1" fillId="0" borderId="0" xfId="0" applyFont="1" applyFill="1" applyBorder="1" applyAlignment="1">
      <alignment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vertical="top" wrapText="1"/>
    </xf>
    <xf numFmtId="0" fontId="4" fillId="0" borderId="7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1"/>
  <sheetViews>
    <sheetView tabSelected="1" zoomScaleNormal="100" zoomScaleSheetLayoutView="100" workbookViewId="0">
      <selection activeCell="B15" sqref="B15:I15"/>
    </sheetView>
  </sheetViews>
  <sheetFormatPr defaultRowHeight="15.75" x14ac:dyDescent="0.25"/>
  <cols>
    <col min="1" max="1" width="28.875" customWidth="1"/>
    <col min="2" max="2" width="12.625" bestFit="1" customWidth="1"/>
    <col min="3" max="3" width="25.625" customWidth="1"/>
    <col min="4" max="4" width="9.125" bestFit="1" customWidth="1"/>
    <col min="5" max="5" width="8.75" style="40"/>
    <col min="6" max="6" width="10.5" style="40" customWidth="1"/>
    <col min="7" max="7" width="9.875" style="40" customWidth="1"/>
    <col min="8" max="8" width="8.75" style="40"/>
    <col min="9" max="9" width="10" style="40" customWidth="1"/>
    <col min="10" max="10" width="8.625" customWidth="1"/>
  </cols>
  <sheetData>
    <row r="1" spans="1:9" x14ac:dyDescent="0.25">
      <c r="E1"/>
      <c r="F1" t="s">
        <v>137</v>
      </c>
      <c r="G1"/>
      <c r="H1"/>
      <c r="I1"/>
    </row>
    <row r="2" spans="1:9" x14ac:dyDescent="0.25">
      <c r="E2"/>
      <c r="F2" t="s">
        <v>138</v>
      </c>
      <c r="G2"/>
      <c r="H2"/>
      <c r="I2"/>
    </row>
    <row r="3" spans="1:9" x14ac:dyDescent="0.25">
      <c r="E3"/>
      <c r="F3" t="s">
        <v>139</v>
      </c>
      <c r="G3"/>
      <c r="H3"/>
      <c r="I3"/>
    </row>
    <row r="4" spans="1:9" x14ac:dyDescent="0.25">
      <c r="E4"/>
      <c r="F4" t="s">
        <v>140</v>
      </c>
      <c r="G4"/>
      <c r="H4"/>
      <c r="I4"/>
    </row>
    <row r="5" spans="1:9" x14ac:dyDescent="0.25">
      <c r="E5"/>
      <c r="F5" t="s">
        <v>141</v>
      </c>
      <c r="G5"/>
      <c r="H5"/>
      <c r="I5"/>
    </row>
    <row r="6" spans="1:9" x14ac:dyDescent="0.25">
      <c r="E6"/>
      <c r="F6" t="s">
        <v>142</v>
      </c>
      <c r="G6"/>
      <c r="H6"/>
      <c r="I6"/>
    </row>
    <row r="8" spans="1:9" x14ac:dyDescent="0.25">
      <c r="A8" s="1" t="s">
        <v>25</v>
      </c>
      <c r="B8" s="1"/>
      <c r="C8" s="1"/>
      <c r="D8" s="1"/>
      <c r="E8" s="41"/>
      <c r="F8" s="41"/>
      <c r="G8" s="41"/>
      <c r="H8" s="41"/>
      <c r="I8" s="41"/>
    </row>
    <row r="9" spans="1:9" x14ac:dyDescent="0.25">
      <c r="A9" s="1" t="s">
        <v>26</v>
      </c>
      <c r="B9" s="1"/>
      <c r="C9" s="1"/>
      <c r="D9" s="1"/>
      <c r="E9" s="41"/>
      <c r="F9" s="41"/>
      <c r="G9" s="41"/>
      <c r="H9" s="41"/>
      <c r="I9" s="41"/>
    </row>
    <row r="10" spans="1:9" x14ac:dyDescent="0.25">
      <c r="A10" s="1" t="s">
        <v>41</v>
      </c>
      <c r="B10" s="1"/>
      <c r="C10" s="1"/>
      <c r="D10" s="1"/>
      <c r="E10" s="41"/>
      <c r="F10" s="41"/>
      <c r="G10" s="41"/>
      <c r="H10" s="41"/>
      <c r="I10" s="41"/>
    </row>
    <row r="12" spans="1:9" x14ac:dyDescent="0.25">
      <c r="A12" s="2" t="s">
        <v>0</v>
      </c>
      <c r="B12" s="87" t="s">
        <v>1</v>
      </c>
      <c r="C12" s="88"/>
      <c r="D12" s="88"/>
      <c r="E12" s="88"/>
      <c r="F12" s="88"/>
      <c r="G12" s="88"/>
      <c r="H12" s="88"/>
      <c r="I12" s="89"/>
    </row>
    <row r="13" spans="1:9" ht="25.5" x14ac:dyDescent="0.25">
      <c r="A13" s="10" t="s">
        <v>2</v>
      </c>
      <c r="B13" s="72" t="s">
        <v>85</v>
      </c>
      <c r="C13" s="73"/>
      <c r="D13" s="73"/>
      <c r="E13" s="73"/>
      <c r="F13" s="73"/>
      <c r="G13" s="73"/>
      <c r="H13" s="73"/>
      <c r="I13" s="74"/>
    </row>
    <row r="14" spans="1:9" x14ac:dyDescent="0.25">
      <c r="A14" s="2" t="s">
        <v>3</v>
      </c>
      <c r="B14" s="72" t="s">
        <v>36</v>
      </c>
      <c r="C14" s="73"/>
      <c r="D14" s="73"/>
      <c r="E14" s="73"/>
      <c r="F14" s="73"/>
      <c r="G14" s="73"/>
      <c r="H14" s="73"/>
      <c r="I14" s="74"/>
    </row>
    <row r="15" spans="1:9" x14ac:dyDescent="0.25">
      <c r="A15" s="69" t="s">
        <v>4</v>
      </c>
      <c r="B15" s="72" t="s">
        <v>42</v>
      </c>
      <c r="C15" s="73"/>
      <c r="D15" s="73"/>
      <c r="E15" s="73"/>
      <c r="F15" s="73"/>
      <c r="G15" s="73"/>
      <c r="H15" s="73"/>
      <c r="I15" s="74"/>
    </row>
    <row r="16" spans="1:9" x14ac:dyDescent="0.25">
      <c r="A16" s="70"/>
      <c r="B16" s="72" t="s">
        <v>44</v>
      </c>
      <c r="C16" s="73"/>
      <c r="D16" s="73"/>
      <c r="E16" s="73"/>
      <c r="F16" s="73"/>
      <c r="G16" s="73"/>
      <c r="H16" s="73"/>
      <c r="I16" s="74"/>
    </row>
    <row r="17" spans="1:11" x14ac:dyDescent="0.25">
      <c r="A17" s="71"/>
      <c r="B17" s="72" t="s">
        <v>43</v>
      </c>
      <c r="C17" s="73"/>
      <c r="D17" s="73"/>
      <c r="E17" s="73"/>
      <c r="F17" s="73"/>
      <c r="G17" s="73"/>
      <c r="H17" s="73"/>
      <c r="I17" s="74"/>
    </row>
    <row r="18" spans="1:11" ht="40.9" customHeight="1" x14ac:dyDescent="0.25">
      <c r="A18" s="10" t="s">
        <v>5</v>
      </c>
      <c r="B18" s="72" t="s">
        <v>83</v>
      </c>
      <c r="C18" s="73"/>
      <c r="D18" s="73"/>
      <c r="E18" s="73"/>
      <c r="F18" s="73"/>
      <c r="G18" s="73"/>
      <c r="H18" s="73"/>
      <c r="I18" s="74"/>
    </row>
    <row r="19" spans="1:11" ht="15.75" customHeight="1" x14ac:dyDescent="0.25">
      <c r="A19" s="68" t="s">
        <v>6</v>
      </c>
      <c r="B19" s="78" t="s">
        <v>7</v>
      </c>
      <c r="C19" s="80" t="s">
        <v>8</v>
      </c>
      <c r="D19" s="82" t="s">
        <v>9</v>
      </c>
      <c r="E19" s="84" t="s">
        <v>10</v>
      </c>
      <c r="F19" s="85"/>
      <c r="G19" s="85"/>
      <c r="H19" s="85"/>
      <c r="I19" s="86"/>
    </row>
    <row r="20" spans="1:11" ht="30" customHeight="1" x14ac:dyDescent="0.25">
      <c r="A20" s="68"/>
      <c r="B20" s="79"/>
      <c r="C20" s="81"/>
      <c r="D20" s="83"/>
      <c r="E20" s="44" t="s">
        <v>11</v>
      </c>
      <c r="F20" s="44">
        <v>2025</v>
      </c>
      <c r="G20" s="44">
        <v>2026</v>
      </c>
      <c r="H20" s="44">
        <v>2027</v>
      </c>
      <c r="I20" s="44" t="s">
        <v>12</v>
      </c>
    </row>
    <row r="21" spans="1:11" ht="29.25" customHeight="1" x14ac:dyDescent="0.25">
      <c r="A21" s="68"/>
      <c r="B21" s="7" t="s">
        <v>13</v>
      </c>
      <c r="C21" s="75" t="s">
        <v>101</v>
      </c>
      <c r="D21" s="76"/>
      <c r="E21" s="76"/>
      <c r="F21" s="76"/>
      <c r="G21" s="76"/>
      <c r="H21" s="76"/>
      <c r="I21" s="77"/>
    </row>
    <row r="22" spans="1:11" ht="68.25" customHeight="1" x14ac:dyDescent="0.25">
      <c r="A22" s="68"/>
      <c r="B22" s="7" t="s">
        <v>14</v>
      </c>
      <c r="C22" s="29" t="s">
        <v>45</v>
      </c>
      <c r="D22" s="30">
        <v>22</v>
      </c>
      <c r="E22" s="46" t="s">
        <v>15</v>
      </c>
      <c r="F22" s="49">
        <v>23.7</v>
      </c>
      <c r="G22" s="49">
        <v>23.2</v>
      </c>
      <c r="H22" s="49">
        <v>23.1</v>
      </c>
      <c r="I22" s="49">
        <v>18.3</v>
      </c>
    </row>
    <row r="23" spans="1:11" ht="115.5" customHeight="1" x14ac:dyDescent="0.25">
      <c r="A23" s="78"/>
      <c r="B23" s="7" t="s">
        <v>16</v>
      </c>
      <c r="C23" s="29" t="s">
        <v>81</v>
      </c>
      <c r="D23" s="30">
        <v>100</v>
      </c>
      <c r="E23" s="46" t="s">
        <v>15</v>
      </c>
      <c r="F23" s="49">
        <v>100</v>
      </c>
      <c r="G23" s="49">
        <v>100</v>
      </c>
      <c r="H23" s="49">
        <v>100</v>
      </c>
      <c r="I23" s="49">
        <v>100</v>
      </c>
    </row>
    <row r="24" spans="1:11" ht="86.25" customHeight="1" x14ac:dyDescent="0.25">
      <c r="A24" s="79"/>
      <c r="B24" s="7" t="s">
        <v>17</v>
      </c>
      <c r="C24" s="29" t="s">
        <v>82</v>
      </c>
      <c r="D24" s="30">
        <v>61</v>
      </c>
      <c r="E24" s="46" t="s">
        <v>15</v>
      </c>
      <c r="F24" s="49">
        <v>66</v>
      </c>
      <c r="G24" s="49">
        <v>66</v>
      </c>
      <c r="H24" s="49">
        <v>72</v>
      </c>
      <c r="I24" s="49">
        <v>100</v>
      </c>
    </row>
    <row r="25" spans="1:11" ht="25.5" x14ac:dyDescent="0.25">
      <c r="A25" s="68" t="s">
        <v>19</v>
      </c>
      <c r="B25" s="82" t="s">
        <v>20</v>
      </c>
      <c r="C25" s="82" t="s">
        <v>21</v>
      </c>
      <c r="D25" s="82" t="s">
        <v>22</v>
      </c>
      <c r="E25" s="43" t="s">
        <v>23</v>
      </c>
      <c r="F25" s="43"/>
      <c r="G25" s="43"/>
      <c r="H25" s="43"/>
      <c r="I25" s="43"/>
      <c r="J25" s="40"/>
      <c r="K25" s="40"/>
    </row>
    <row r="26" spans="1:11" ht="21" customHeight="1" x14ac:dyDescent="0.25">
      <c r="A26" s="68"/>
      <c r="B26" s="83"/>
      <c r="C26" s="83"/>
      <c r="D26" s="83"/>
      <c r="E26" s="42" t="s">
        <v>11</v>
      </c>
      <c r="F26" s="42">
        <v>2025</v>
      </c>
      <c r="G26" s="42">
        <v>2026</v>
      </c>
      <c r="H26" s="42">
        <v>2027</v>
      </c>
      <c r="I26" s="53" t="s">
        <v>24</v>
      </c>
      <c r="J26" s="40"/>
      <c r="K26" s="40"/>
    </row>
    <row r="27" spans="1:11" ht="24.75" customHeight="1" x14ac:dyDescent="0.25">
      <c r="A27" s="68"/>
      <c r="B27" s="3"/>
      <c r="C27" s="5" t="s">
        <v>24</v>
      </c>
      <c r="D27" s="6" t="s">
        <v>18</v>
      </c>
      <c r="E27" s="34" t="s">
        <v>18</v>
      </c>
      <c r="F27" s="34">
        <f>SUM(F28:F30)</f>
        <v>1192267.0899999999</v>
      </c>
      <c r="G27" s="34">
        <f>SUM(G28:G30)</f>
        <v>1034011.51</v>
      </c>
      <c r="H27" s="34">
        <f>SUM(H28:H30)</f>
        <v>910899.24</v>
      </c>
      <c r="I27" s="34">
        <f>SUM(F27:H27)</f>
        <v>3137177.84</v>
      </c>
      <c r="J27" s="40"/>
      <c r="K27" s="40"/>
    </row>
    <row r="28" spans="1:11" ht="26.25" x14ac:dyDescent="0.25">
      <c r="A28" s="68"/>
      <c r="B28" s="4">
        <v>1</v>
      </c>
      <c r="C28" s="5" t="s">
        <v>46</v>
      </c>
      <c r="D28" s="6" t="s">
        <v>18</v>
      </c>
      <c r="E28" s="34" t="s">
        <v>18</v>
      </c>
      <c r="F28" s="34">
        <f>'Паспорт Процессн мер 1'!F36</f>
        <v>847735.42999999993</v>
      </c>
      <c r="G28" s="34">
        <f>'Паспорт Процессн мер 1'!G36</f>
        <v>483014.75</v>
      </c>
      <c r="H28" s="39">
        <f>'Паспорт Процессн мер 1'!H36</f>
        <v>455822.97</v>
      </c>
      <c r="I28" s="34">
        <f t="shared" ref="I28:I30" si="0">SUM(F28:H28)</f>
        <v>1786573.15</v>
      </c>
      <c r="J28" s="40"/>
      <c r="K28" s="40"/>
    </row>
    <row r="29" spans="1:11" x14ac:dyDescent="0.25">
      <c r="A29" s="68"/>
      <c r="B29" s="4">
        <v>2</v>
      </c>
      <c r="C29" s="5" t="s">
        <v>47</v>
      </c>
      <c r="D29" s="6" t="s">
        <v>18</v>
      </c>
      <c r="E29" s="34" t="s">
        <v>18</v>
      </c>
      <c r="F29" s="34">
        <f>'Паспорт Процессн мер 2'!F20</f>
        <v>63301.45</v>
      </c>
      <c r="G29" s="34">
        <f>'Паспорт Процессн мер 2'!G20</f>
        <v>64789.09</v>
      </c>
      <c r="H29" s="34">
        <f>'Паспорт Процессн мер 2'!H20</f>
        <v>68018.16</v>
      </c>
      <c r="I29" s="34">
        <f t="shared" si="0"/>
        <v>196108.7</v>
      </c>
      <c r="J29" s="40"/>
      <c r="K29" s="40"/>
    </row>
    <row r="30" spans="1:11" ht="26.25" x14ac:dyDescent="0.25">
      <c r="A30" s="68"/>
      <c r="B30" s="4">
        <v>3</v>
      </c>
      <c r="C30" s="5" t="s">
        <v>48</v>
      </c>
      <c r="D30" s="6" t="s">
        <v>18</v>
      </c>
      <c r="E30" s="34" t="s">
        <v>18</v>
      </c>
      <c r="F30" s="39">
        <f>'Паспорт Процессн мер 3'!F28</f>
        <v>281230.21000000002</v>
      </c>
      <c r="G30" s="39">
        <f>'Паспорт Процессн мер 3'!G28</f>
        <v>486207.67000000004</v>
      </c>
      <c r="H30" s="39">
        <f>'Паспорт Процессн мер 3'!H28</f>
        <v>387058.11</v>
      </c>
      <c r="I30" s="39">
        <f t="shared" si="0"/>
        <v>1154495.9900000002</v>
      </c>
      <c r="J30" s="40"/>
      <c r="K30" s="40"/>
    </row>
    <row r="31" spans="1:11" x14ac:dyDescent="0.25">
      <c r="J31" s="40"/>
      <c r="K31" s="40"/>
    </row>
  </sheetData>
  <mergeCells count="19">
    <mergeCell ref="B12:I12"/>
    <mergeCell ref="B13:I13"/>
    <mergeCell ref="B14:I14"/>
    <mergeCell ref="B15:I15"/>
    <mergeCell ref="B16:I16"/>
    <mergeCell ref="A25:A30"/>
    <mergeCell ref="A15:A17"/>
    <mergeCell ref="B18:I18"/>
    <mergeCell ref="C21:I21"/>
    <mergeCell ref="B17:I17"/>
    <mergeCell ref="B19:B20"/>
    <mergeCell ref="C19:C20"/>
    <mergeCell ref="D19:D20"/>
    <mergeCell ref="B25:B26"/>
    <mergeCell ref="C25:C26"/>
    <mergeCell ref="D25:D26"/>
    <mergeCell ref="E19:I19"/>
    <mergeCell ref="A19:A22"/>
    <mergeCell ref="A23:A24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97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K54"/>
  <sheetViews>
    <sheetView topLeftCell="A13" zoomScale="80" zoomScaleNormal="80" zoomScaleSheetLayoutView="90" workbookViewId="0">
      <selection activeCell="A14" sqref="A14:A23"/>
    </sheetView>
  </sheetViews>
  <sheetFormatPr defaultRowHeight="15.75" x14ac:dyDescent="0.25"/>
  <cols>
    <col min="1" max="1" width="28.875" style="48" customWidth="1"/>
    <col min="2" max="2" width="4.75" style="48" customWidth="1"/>
    <col min="3" max="3" width="26.875" style="48" customWidth="1"/>
    <col min="4" max="4" width="10" style="48" customWidth="1"/>
    <col min="5" max="5" width="9" style="48"/>
    <col min="6" max="6" width="10.75" style="48" customWidth="1"/>
    <col min="7" max="7" width="10.25" style="48" bestFit="1" customWidth="1"/>
    <col min="8" max="8" width="10" style="48" customWidth="1"/>
    <col min="9" max="9" width="11" style="48" customWidth="1"/>
  </cols>
  <sheetData>
    <row r="1" spans="1:9" x14ac:dyDescent="0.25">
      <c r="F1" s="48" t="s">
        <v>143</v>
      </c>
    </row>
    <row r="2" spans="1:9" x14ac:dyDescent="0.25">
      <c r="F2" s="48" t="s">
        <v>144</v>
      </c>
    </row>
    <row r="3" spans="1:9" x14ac:dyDescent="0.25">
      <c r="F3" s="48" t="s">
        <v>41</v>
      </c>
    </row>
    <row r="5" spans="1:9" x14ac:dyDescent="0.25">
      <c r="A5" s="60" t="s">
        <v>25</v>
      </c>
      <c r="B5" s="60"/>
      <c r="C5" s="60"/>
      <c r="D5" s="60"/>
      <c r="E5" s="60"/>
      <c r="F5" s="60"/>
      <c r="G5" s="60"/>
      <c r="H5" s="60"/>
      <c r="I5" s="60"/>
    </row>
    <row r="6" spans="1:9" x14ac:dyDescent="0.25">
      <c r="A6" s="96" t="s">
        <v>105</v>
      </c>
      <c r="B6" s="96"/>
      <c r="C6" s="96"/>
      <c r="D6" s="96"/>
      <c r="E6" s="96"/>
      <c r="F6" s="96"/>
      <c r="G6" s="96"/>
      <c r="H6" s="96"/>
      <c r="I6" s="96"/>
    </row>
    <row r="7" spans="1:9" x14ac:dyDescent="0.25">
      <c r="A7" s="60" t="s">
        <v>37</v>
      </c>
      <c r="B7" s="60"/>
      <c r="C7" s="60"/>
      <c r="D7" s="60"/>
      <c r="E7" s="60"/>
      <c r="F7" s="60"/>
      <c r="G7" s="60"/>
      <c r="H7" s="60"/>
      <c r="I7" s="60"/>
    </row>
    <row r="8" spans="1:9" x14ac:dyDescent="0.25">
      <c r="A8" s="60" t="s">
        <v>49</v>
      </c>
      <c r="B8" s="60"/>
      <c r="C8" s="60"/>
      <c r="D8" s="60"/>
      <c r="E8" s="60"/>
      <c r="F8" s="60"/>
      <c r="G8" s="60"/>
      <c r="H8" s="60"/>
      <c r="I8" s="60"/>
    </row>
    <row r="10" spans="1:9" x14ac:dyDescent="0.25">
      <c r="A10" s="61" t="s">
        <v>0</v>
      </c>
      <c r="B10" s="100" t="s">
        <v>1</v>
      </c>
      <c r="C10" s="100"/>
      <c r="D10" s="100"/>
      <c r="E10" s="100"/>
      <c r="F10" s="100"/>
      <c r="G10" s="100"/>
      <c r="H10" s="100"/>
      <c r="I10" s="100"/>
    </row>
    <row r="11" spans="1:9" ht="25.5" x14ac:dyDescent="0.25">
      <c r="A11" s="58" t="s">
        <v>2</v>
      </c>
      <c r="B11" s="100" t="s">
        <v>85</v>
      </c>
      <c r="C11" s="100"/>
      <c r="D11" s="100"/>
      <c r="E11" s="100"/>
      <c r="F11" s="100"/>
      <c r="G11" s="100"/>
      <c r="H11" s="100"/>
      <c r="I11" s="100"/>
    </row>
    <row r="12" spans="1:9" x14ac:dyDescent="0.25">
      <c r="A12" s="58" t="s">
        <v>27</v>
      </c>
      <c r="B12" s="100" t="s">
        <v>84</v>
      </c>
      <c r="C12" s="100"/>
      <c r="D12" s="100"/>
      <c r="E12" s="100"/>
      <c r="F12" s="100"/>
      <c r="G12" s="100"/>
      <c r="H12" s="100"/>
      <c r="I12" s="100"/>
    </row>
    <row r="13" spans="1:9" x14ac:dyDescent="0.25">
      <c r="A13" s="58" t="s">
        <v>28</v>
      </c>
      <c r="B13" s="100" t="s">
        <v>50</v>
      </c>
      <c r="C13" s="100"/>
      <c r="D13" s="100"/>
      <c r="E13" s="100"/>
      <c r="F13" s="100"/>
      <c r="G13" s="100"/>
      <c r="H13" s="100"/>
      <c r="I13" s="100"/>
    </row>
    <row r="14" spans="1:9" ht="22.9" customHeight="1" x14ac:dyDescent="0.25">
      <c r="A14" s="90" t="s">
        <v>29</v>
      </c>
      <c r="B14" s="97" t="s">
        <v>20</v>
      </c>
      <c r="C14" s="101" t="s">
        <v>30</v>
      </c>
      <c r="D14" s="103" t="s">
        <v>9</v>
      </c>
      <c r="E14" s="100" t="s">
        <v>31</v>
      </c>
      <c r="F14" s="100"/>
      <c r="G14" s="100"/>
      <c r="H14" s="100"/>
      <c r="I14" s="100"/>
    </row>
    <row r="15" spans="1:9" ht="64.5" x14ac:dyDescent="0.25">
      <c r="A15" s="91"/>
      <c r="B15" s="97"/>
      <c r="C15" s="102"/>
      <c r="D15" s="104"/>
      <c r="E15" s="47" t="s">
        <v>11</v>
      </c>
      <c r="F15" s="47">
        <v>2025</v>
      </c>
      <c r="G15" s="47">
        <v>2026</v>
      </c>
      <c r="H15" s="47">
        <v>2027</v>
      </c>
      <c r="I15" s="62" t="s">
        <v>38</v>
      </c>
    </row>
    <row r="16" spans="1:9" ht="49.5" customHeight="1" x14ac:dyDescent="0.25">
      <c r="A16" s="91"/>
      <c r="B16" s="63" t="s">
        <v>32</v>
      </c>
      <c r="C16" s="58" t="s">
        <v>110</v>
      </c>
      <c r="D16" s="33">
        <v>2</v>
      </c>
      <c r="E16" s="39" t="s">
        <v>18</v>
      </c>
      <c r="F16" s="47">
        <v>5</v>
      </c>
      <c r="G16" s="47">
        <v>3</v>
      </c>
      <c r="H16" s="47">
        <v>3</v>
      </c>
      <c r="I16" s="33">
        <v>3</v>
      </c>
    </row>
    <row r="17" spans="1:11" ht="63.75" customHeight="1" x14ac:dyDescent="0.25">
      <c r="A17" s="91"/>
      <c r="B17" s="63" t="s">
        <v>33</v>
      </c>
      <c r="C17" s="58" t="s">
        <v>111</v>
      </c>
      <c r="D17" s="33">
        <v>46</v>
      </c>
      <c r="E17" s="39" t="s">
        <v>18</v>
      </c>
      <c r="F17" s="47">
        <v>25</v>
      </c>
      <c r="G17" s="47">
        <v>25</v>
      </c>
      <c r="H17" s="47">
        <v>25</v>
      </c>
      <c r="I17" s="33">
        <v>30</v>
      </c>
    </row>
    <row r="18" spans="1:11" ht="42" customHeight="1" x14ac:dyDescent="0.25">
      <c r="A18" s="91"/>
      <c r="B18" s="63" t="s">
        <v>39</v>
      </c>
      <c r="C18" s="58" t="s">
        <v>112</v>
      </c>
      <c r="D18" s="33">
        <v>7</v>
      </c>
      <c r="E18" s="39" t="s">
        <v>18</v>
      </c>
      <c r="F18" s="47">
        <v>6</v>
      </c>
      <c r="G18" s="47">
        <v>5</v>
      </c>
      <c r="H18" s="47">
        <v>3</v>
      </c>
      <c r="I18" s="33">
        <v>6</v>
      </c>
    </row>
    <row r="19" spans="1:11" ht="57.75" customHeight="1" x14ac:dyDescent="0.25">
      <c r="A19" s="91"/>
      <c r="B19" s="63" t="s">
        <v>40</v>
      </c>
      <c r="C19" s="58" t="s">
        <v>113</v>
      </c>
      <c r="D19" s="33">
        <v>1112</v>
      </c>
      <c r="E19" s="39" t="s">
        <v>18</v>
      </c>
      <c r="F19" s="33">
        <v>726</v>
      </c>
      <c r="G19" s="33">
        <v>750</v>
      </c>
      <c r="H19" s="33">
        <v>600</v>
      </c>
      <c r="I19" s="33">
        <v>770</v>
      </c>
    </row>
    <row r="20" spans="1:11" ht="67.5" customHeight="1" x14ac:dyDescent="0.25">
      <c r="A20" s="91"/>
      <c r="B20" s="63" t="s">
        <v>51</v>
      </c>
      <c r="C20" s="58" t="s">
        <v>130</v>
      </c>
      <c r="D20" s="33">
        <v>0</v>
      </c>
      <c r="E20" s="39" t="s">
        <v>18</v>
      </c>
      <c r="F20" s="33">
        <v>40</v>
      </c>
      <c r="G20" s="33">
        <v>0</v>
      </c>
      <c r="H20" s="33">
        <v>0</v>
      </c>
      <c r="I20" s="33">
        <v>40</v>
      </c>
    </row>
    <row r="21" spans="1:11" ht="38.25" x14ac:dyDescent="0.25">
      <c r="A21" s="91"/>
      <c r="B21" s="63" t="s">
        <v>52</v>
      </c>
      <c r="C21" s="58" t="s">
        <v>114</v>
      </c>
      <c r="D21" s="33">
        <v>407</v>
      </c>
      <c r="E21" s="39" t="s">
        <v>18</v>
      </c>
      <c r="F21" s="47">
        <v>360</v>
      </c>
      <c r="G21" s="47">
        <v>330</v>
      </c>
      <c r="H21" s="47">
        <v>325</v>
      </c>
      <c r="I21" s="33">
        <v>360</v>
      </c>
    </row>
    <row r="22" spans="1:11" ht="31.5" customHeight="1" x14ac:dyDescent="0.25">
      <c r="A22" s="91"/>
      <c r="B22" s="63" t="s">
        <v>53</v>
      </c>
      <c r="C22" s="58" t="s">
        <v>115</v>
      </c>
      <c r="D22" s="33">
        <v>30</v>
      </c>
      <c r="E22" s="39" t="s">
        <v>18</v>
      </c>
      <c r="F22" s="33">
        <v>112</v>
      </c>
      <c r="G22" s="33">
        <v>100</v>
      </c>
      <c r="H22" s="33">
        <v>100</v>
      </c>
      <c r="I22" s="33">
        <v>112</v>
      </c>
    </row>
    <row r="23" spans="1:11" ht="43.5" customHeight="1" x14ac:dyDescent="0.25">
      <c r="A23" s="91"/>
      <c r="B23" s="63" t="s">
        <v>54</v>
      </c>
      <c r="C23" s="58" t="s">
        <v>116</v>
      </c>
      <c r="D23" s="33">
        <v>50</v>
      </c>
      <c r="E23" s="39" t="s">
        <v>18</v>
      </c>
      <c r="F23" s="33">
        <v>59</v>
      </c>
      <c r="G23" s="33">
        <v>59</v>
      </c>
      <c r="H23" s="33">
        <v>59</v>
      </c>
      <c r="I23" s="33">
        <v>59</v>
      </c>
      <c r="J23" s="40"/>
      <c r="K23" s="40"/>
    </row>
    <row r="24" spans="1:11" ht="31.5" customHeight="1" x14ac:dyDescent="0.25">
      <c r="A24" s="91" t="s">
        <v>29</v>
      </c>
      <c r="B24" s="93" t="s">
        <v>55</v>
      </c>
      <c r="C24" s="58" t="s">
        <v>124</v>
      </c>
      <c r="D24" s="39" t="s">
        <v>18</v>
      </c>
      <c r="E24" s="39" t="s">
        <v>18</v>
      </c>
      <c r="F24" s="39" t="s">
        <v>18</v>
      </c>
      <c r="G24" s="39" t="s">
        <v>18</v>
      </c>
      <c r="H24" s="39" t="s">
        <v>18</v>
      </c>
      <c r="I24" s="39" t="s">
        <v>18</v>
      </c>
      <c r="J24" s="40"/>
      <c r="K24" s="40"/>
    </row>
    <row r="25" spans="1:11" ht="19.5" customHeight="1" x14ac:dyDescent="0.25">
      <c r="A25" s="91"/>
      <c r="B25" s="94"/>
      <c r="C25" s="58" t="s">
        <v>109</v>
      </c>
      <c r="D25" s="33">
        <v>14797</v>
      </c>
      <c r="E25" s="39" t="s">
        <v>18</v>
      </c>
      <c r="F25" s="33">
        <v>11665</v>
      </c>
      <c r="G25" s="33">
        <v>0</v>
      </c>
      <c r="H25" s="33">
        <v>0</v>
      </c>
      <c r="I25" s="33">
        <v>11665</v>
      </c>
      <c r="J25" s="40"/>
      <c r="K25" s="40"/>
    </row>
    <row r="26" spans="1:11" ht="31.5" customHeight="1" x14ac:dyDescent="0.25">
      <c r="A26" s="91"/>
      <c r="B26" s="95"/>
      <c r="C26" s="58" t="s">
        <v>108</v>
      </c>
      <c r="D26" s="33">
        <v>757</v>
      </c>
      <c r="E26" s="39" t="s">
        <v>18</v>
      </c>
      <c r="F26" s="47">
        <v>745</v>
      </c>
      <c r="G26" s="33">
        <v>0</v>
      </c>
      <c r="H26" s="33">
        <v>0</v>
      </c>
      <c r="I26" s="47">
        <v>745</v>
      </c>
      <c r="J26" s="40"/>
      <c r="K26" s="40"/>
    </row>
    <row r="27" spans="1:11" s="31" customFormat="1" ht="41.25" customHeight="1" x14ac:dyDescent="0.25">
      <c r="A27" s="91"/>
      <c r="B27" s="93" t="s">
        <v>56</v>
      </c>
      <c r="C27" s="58" t="s">
        <v>75</v>
      </c>
      <c r="D27" s="39" t="s">
        <v>18</v>
      </c>
      <c r="E27" s="39" t="s">
        <v>18</v>
      </c>
      <c r="F27" s="39" t="s">
        <v>18</v>
      </c>
      <c r="G27" s="39" t="s">
        <v>18</v>
      </c>
      <c r="H27" s="39" t="s">
        <v>18</v>
      </c>
      <c r="I27" s="39" t="s">
        <v>18</v>
      </c>
      <c r="J27" s="48"/>
      <c r="K27" s="48"/>
    </row>
    <row r="28" spans="1:11" s="31" customFormat="1" ht="21.75" customHeight="1" x14ac:dyDescent="0.25">
      <c r="A28" s="91"/>
      <c r="B28" s="94"/>
      <c r="C28" s="58" t="s">
        <v>106</v>
      </c>
      <c r="D28" s="33">
        <v>16149633</v>
      </c>
      <c r="E28" s="39" t="s">
        <v>18</v>
      </c>
      <c r="F28" s="33">
        <v>16547000</v>
      </c>
      <c r="G28" s="33">
        <v>16547000</v>
      </c>
      <c r="H28" s="33">
        <v>16547000</v>
      </c>
      <c r="I28" s="33">
        <v>16547000</v>
      </c>
      <c r="J28" s="48"/>
      <c r="K28" s="48"/>
    </row>
    <row r="29" spans="1:11" s="31" customFormat="1" ht="32.25" customHeight="1" x14ac:dyDescent="0.25">
      <c r="A29" s="91"/>
      <c r="B29" s="95"/>
      <c r="C29" s="58" t="s">
        <v>107</v>
      </c>
      <c r="D29" s="33">
        <v>31195</v>
      </c>
      <c r="E29" s="39" t="s">
        <v>18</v>
      </c>
      <c r="F29" s="33">
        <v>34424</v>
      </c>
      <c r="G29" s="33">
        <v>33000</v>
      </c>
      <c r="H29" s="33">
        <v>33000</v>
      </c>
      <c r="I29" s="33">
        <v>33201</v>
      </c>
      <c r="J29" s="48"/>
      <c r="K29" s="48"/>
    </row>
    <row r="30" spans="1:11" ht="69" customHeight="1" x14ac:dyDescent="0.25">
      <c r="A30" s="91"/>
      <c r="B30" s="63" t="s">
        <v>57</v>
      </c>
      <c r="C30" s="58" t="s">
        <v>131</v>
      </c>
      <c r="D30" s="33">
        <v>26</v>
      </c>
      <c r="E30" s="39" t="s">
        <v>18</v>
      </c>
      <c r="F30" s="33">
        <v>63</v>
      </c>
      <c r="G30" s="33">
        <v>51</v>
      </c>
      <c r="H30" s="33">
        <v>41</v>
      </c>
      <c r="I30" s="33">
        <v>63</v>
      </c>
      <c r="J30" s="40"/>
      <c r="K30" s="40"/>
    </row>
    <row r="31" spans="1:11" ht="80.25" customHeight="1" x14ac:dyDescent="0.25">
      <c r="A31" s="91"/>
      <c r="B31" s="63" t="s">
        <v>104</v>
      </c>
      <c r="C31" s="58" t="s">
        <v>132</v>
      </c>
      <c r="D31" s="33">
        <v>0</v>
      </c>
      <c r="E31" s="39" t="s">
        <v>18</v>
      </c>
      <c r="F31" s="33">
        <v>800</v>
      </c>
      <c r="G31" s="33">
        <v>0</v>
      </c>
      <c r="H31" s="33">
        <v>0</v>
      </c>
      <c r="I31" s="33">
        <v>800</v>
      </c>
      <c r="J31" s="40"/>
      <c r="K31" s="40"/>
    </row>
    <row r="32" spans="1:11" ht="63.75" x14ac:dyDescent="0.25">
      <c r="A32" s="91" t="s">
        <v>29</v>
      </c>
      <c r="B32" s="63" t="s">
        <v>128</v>
      </c>
      <c r="C32" s="58" t="s">
        <v>133</v>
      </c>
      <c r="D32" s="33">
        <v>60</v>
      </c>
      <c r="E32" s="39" t="s">
        <v>18</v>
      </c>
      <c r="F32" s="33">
        <v>58</v>
      </c>
      <c r="G32" s="33">
        <v>58</v>
      </c>
      <c r="H32" s="33">
        <v>58</v>
      </c>
      <c r="I32" s="33">
        <v>58</v>
      </c>
      <c r="J32" s="40"/>
      <c r="K32" s="40"/>
    </row>
    <row r="33" spans="1:11" ht="59.25" customHeight="1" x14ac:dyDescent="0.25">
      <c r="A33" s="92"/>
      <c r="B33" s="63" t="s">
        <v>129</v>
      </c>
      <c r="C33" s="58" t="s">
        <v>134</v>
      </c>
      <c r="D33" s="33">
        <v>0</v>
      </c>
      <c r="E33" s="39" t="s">
        <v>18</v>
      </c>
      <c r="F33" s="64">
        <v>280</v>
      </c>
      <c r="G33" s="33">
        <v>120</v>
      </c>
      <c r="H33" s="33">
        <v>0</v>
      </c>
      <c r="I33" s="64">
        <v>280</v>
      </c>
      <c r="J33" s="40"/>
      <c r="K33" s="40"/>
    </row>
    <row r="34" spans="1:11" ht="26.45" customHeight="1" x14ac:dyDescent="0.25">
      <c r="A34" s="90" t="s">
        <v>19</v>
      </c>
      <c r="B34" s="97" t="s">
        <v>20</v>
      </c>
      <c r="C34" s="98" t="s">
        <v>34</v>
      </c>
      <c r="D34" s="97" t="s">
        <v>35</v>
      </c>
      <c r="E34" s="65" t="s">
        <v>23</v>
      </c>
      <c r="F34" s="65"/>
      <c r="G34" s="65"/>
      <c r="H34" s="65"/>
      <c r="I34" s="65"/>
      <c r="J34" s="40"/>
      <c r="K34" s="40"/>
    </row>
    <row r="35" spans="1:11" x14ac:dyDescent="0.25">
      <c r="A35" s="91"/>
      <c r="B35" s="97"/>
      <c r="C35" s="99"/>
      <c r="D35" s="97"/>
      <c r="E35" s="62" t="s">
        <v>11</v>
      </c>
      <c r="F35" s="62">
        <v>2025</v>
      </c>
      <c r="G35" s="62">
        <v>2026</v>
      </c>
      <c r="H35" s="62">
        <v>2027</v>
      </c>
      <c r="I35" s="63" t="s">
        <v>24</v>
      </c>
      <c r="J35" s="40"/>
      <c r="K35" s="40"/>
    </row>
    <row r="36" spans="1:11" x14ac:dyDescent="0.25">
      <c r="A36" s="91"/>
      <c r="B36" s="62"/>
      <c r="C36" s="45" t="s">
        <v>24</v>
      </c>
      <c r="D36" s="39" t="s">
        <v>18</v>
      </c>
      <c r="E36" s="39" t="s">
        <v>18</v>
      </c>
      <c r="F36" s="39">
        <f>SUM(F37:F50)</f>
        <v>847735.42999999993</v>
      </c>
      <c r="G36" s="39">
        <f>SUM(G37:G50)</f>
        <v>483014.75</v>
      </c>
      <c r="H36" s="39">
        <f>SUM(H37:H50)</f>
        <v>455822.97</v>
      </c>
      <c r="I36" s="39">
        <f t="shared" ref="I36:I48" si="0">SUM(F36:H36)</f>
        <v>1786573.15</v>
      </c>
      <c r="J36" s="40"/>
      <c r="K36" s="40"/>
    </row>
    <row r="37" spans="1:11" ht="38.25" x14ac:dyDescent="0.25">
      <c r="A37" s="91"/>
      <c r="B37" s="63" t="s">
        <v>32</v>
      </c>
      <c r="C37" s="58" t="s">
        <v>63</v>
      </c>
      <c r="D37" s="39" t="s">
        <v>18</v>
      </c>
      <c r="E37" s="39" t="s">
        <v>18</v>
      </c>
      <c r="F37" s="38">
        <v>14.95</v>
      </c>
      <c r="G37" s="38">
        <v>8.9700000000000006</v>
      </c>
      <c r="H37" s="38">
        <v>8.9700000000000006</v>
      </c>
      <c r="I37" s="39">
        <f t="shared" si="0"/>
        <v>32.89</v>
      </c>
      <c r="J37" s="40"/>
      <c r="K37" s="40"/>
    </row>
    <row r="38" spans="1:11" ht="51.75" customHeight="1" x14ac:dyDescent="0.25">
      <c r="A38" s="91"/>
      <c r="B38" s="63" t="s">
        <v>33</v>
      </c>
      <c r="C38" s="58" t="s">
        <v>58</v>
      </c>
      <c r="D38" s="39" t="s">
        <v>18</v>
      </c>
      <c r="E38" s="39" t="s">
        <v>18</v>
      </c>
      <c r="F38" s="38">
        <v>267</v>
      </c>
      <c r="G38" s="38">
        <v>267</v>
      </c>
      <c r="H38" s="38">
        <v>267</v>
      </c>
      <c r="I38" s="39">
        <f t="shared" si="0"/>
        <v>801</v>
      </c>
      <c r="J38" s="40"/>
      <c r="K38" s="40"/>
    </row>
    <row r="39" spans="1:11" ht="31.5" customHeight="1" x14ac:dyDescent="0.25">
      <c r="A39" s="91"/>
      <c r="B39" s="63" t="s">
        <v>39</v>
      </c>
      <c r="C39" s="58" t="s">
        <v>59</v>
      </c>
      <c r="D39" s="39" t="s">
        <v>18</v>
      </c>
      <c r="E39" s="39" t="s">
        <v>18</v>
      </c>
      <c r="F39" s="39">
        <v>30.63</v>
      </c>
      <c r="G39" s="39">
        <v>25.6</v>
      </c>
      <c r="H39" s="39">
        <v>15.6</v>
      </c>
      <c r="I39" s="39">
        <f t="shared" si="0"/>
        <v>71.83</v>
      </c>
      <c r="J39" s="40"/>
      <c r="K39" s="40"/>
    </row>
    <row r="40" spans="1:11" ht="42.75" customHeight="1" x14ac:dyDescent="0.25">
      <c r="A40" s="91"/>
      <c r="B40" s="63" t="s">
        <v>40</v>
      </c>
      <c r="C40" s="58" t="s">
        <v>60</v>
      </c>
      <c r="D40" s="39" t="s">
        <v>18</v>
      </c>
      <c r="E40" s="39" t="s">
        <v>18</v>
      </c>
      <c r="F40" s="39">
        <v>3734.02</v>
      </c>
      <c r="G40" s="39">
        <v>3850</v>
      </c>
      <c r="H40" s="39">
        <v>3100</v>
      </c>
      <c r="I40" s="39">
        <f t="shared" si="0"/>
        <v>10684.02</v>
      </c>
      <c r="J40" s="40"/>
      <c r="K40" s="40"/>
    </row>
    <row r="41" spans="1:11" ht="38.25" customHeight="1" x14ac:dyDescent="0.25">
      <c r="A41" s="91"/>
      <c r="B41" s="63" t="s">
        <v>51</v>
      </c>
      <c r="C41" s="58" t="s">
        <v>126</v>
      </c>
      <c r="D41" s="39" t="s">
        <v>18</v>
      </c>
      <c r="E41" s="39" t="s">
        <v>18</v>
      </c>
      <c r="F41" s="39">
        <v>2029.06</v>
      </c>
      <c r="G41" s="39">
        <v>0</v>
      </c>
      <c r="H41" s="39">
        <v>0</v>
      </c>
      <c r="I41" s="39">
        <f t="shared" si="0"/>
        <v>2029.06</v>
      </c>
      <c r="J41" s="40"/>
      <c r="K41" s="40"/>
    </row>
    <row r="42" spans="1:11" ht="27.75" customHeight="1" x14ac:dyDescent="0.25">
      <c r="A42" s="91"/>
      <c r="B42" s="63" t="s">
        <v>52</v>
      </c>
      <c r="C42" s="58" t="s">
        <v>73</v>
      </c>
      <c r="D42" s="39" t="s">
        <v>18</v>
      </c>
      <c r="E42" s="39" t="s">
        <v>18</v>
      </c>
      <c r="F42" s="39">
        <v>27679.8</v>
      </c>
      <c r="G42" s="39">
        <v>29200.81</v>
      </c>
      <c r="H42" s="39">
        <v>29155.59</v>
      </c>
      <c r="I42" s="39">
        <f t="shared" si="0"/>
        <v>86036.2</v>
      </c>
      <c r="J42" s="40"/>
      <c r="K42" s="40"/>
    </row>
    <row r="43" spans="1:11" ht="20.25" customHeight="1" x14ac:dyDescent="0.25">
      <c r="A43" s="91"/>
      <c r="B43" s="63" t="s">
        <v>53</v>
      </c>
      <c r="C43" s="58" t="s">
        <v>74</v>
      </c>
      <c r="D43" s="39" t="s">
        <v>18</v>
      </c>
      <c r="E43" s="39" t="s">
        <v>18</v>
      </c>
      <c r="F43" s="39">
        <v>11676.52</v>
      </c>
      <c r="G43" s="39">
        <v>11076.52</v>
      </c>
      <c r="H43" s="39">
        <v>11076.52</v>
      </c>
      <c r="I43" s="39">
        <f t="shared" si="0"/>
        <v>33829.56</v>
      </c>
      <c r="J43" s="40"/>
      <c r="K43" s="40"/>
    </row>
    <row r="44" spans="1:11" ht="29.25" customHeight="1" x14ac:dyDescent="0.25">
      <c r="A44" s="91"/>
      <c r="B44" s="63" t="s">
        <v>54</v>
      </c>
      <c r="C44" s="58" t="s">
        <v>61</v>
      </c>
      <c r="D44" s="39" t="s">
        <v>18</v>
      </c>
      <c r="E44" s="39" t="s">
        <v>18</v>
      </c>
      <c r="F44" s="32">
        <v>406.14</v>
      </c>
      <c r="G44" s="32">
        <v>406.14</v>
      </c>
      <c r="H44" s="32">
        <v>406.14</v>
      </c>
      <c r="I44" s="39">
        <f t="shared" si="0"/>
        <v>1218.42</v>
      </c>
      <c r="J44" s="40"/>
      <c r="K44" s="40"/>
    </row>
    <row r="45" spans="1:11" ht="21.75" customHeight="1" x14ac:dyDescent="0.25">
      <c r="A45" s="91"/>
      <c r="B45" s="63" t="s">
        <v>55</v>
      </c>
      <c r="C45" s="58" t="s">
        <v>76</v>
      </c>
      <c r="D45" s="39" t="s">
        <v>18</v>
      </c>
      <c r="E45" s="39" t="s">
        <v>18</v>
      </c>
      <c r="F45" s="39">
        <v>6238</v>
      </c>
      <c r="G45" s="39">
        <v>0</v>
      </c>
      <c r="H45" s="39">
        <v>0</v>
      </c>
      <c r="I45" s="39">
        <f t="shared" si="0"/>
        <v>6238</v>
      </c>
      <c r="J45" s="40"/>
      <c r="K45" s="40"/>
    </row>
    <row r="46" spans="1:11" ht="43.5" customHeight="1" x14ac:dyDescent="0.25">
      <c r="A46" s="92"/>
      <c r="B46" s="63" t="s">
        <v>56</v>
      </c>
      <c r="C46" s="58" t="s">
        <v>75</v>
      </c>
      <c r="D46" s="39" t="s">
        <v>18</v>
      </c>
      <c r="E46" s="39" t="s">
        <v>18</v>
      </c>
      <c r="F46" s="39">
        <v>401716.3</v>
      </c>
      <c r="G46" s="39">
        <v>397128</v>
      </c>
      <c r="H46" s="39">
        <v>397128</v>
      </c>
      <c r="I46" s="39">
        <f t="shared" si="0"/>
        <v>1195972.3</v>
      </c>
      <c r="J46" s="40"/>
      <c r="K46" s="40"/>
    </row>
    <row r="47" spans="1:11" ht="50.25" customHeight="1" x14ac:dyDescent="0.25">
      <c r="A47" s="90" t="s">
        <v>19</v>
      </c>
      <c r="B47" s="63" t="s">
        <v>57</v>
      </c>
      <c r="C47" s="58" t="s">
        <v>64</v>
      </c>
      <c r="D47" s="39" t="s">
        <v>18</v>
      </c>
      <c r="E47" s="39" t="s">
        <v>18</v>
      </c>
      <c r="F47" s="39">
        <v>13253.68</v>
      </c>
      <c r="G47" s="39">
        <v>12314.73</v>
      </c>
      <c r="H47" s="39">
        <v>9928.17</v>
      </c>
      <c r="I47" s="39">
        <f t="shared" si="0"/>
        <v>35496.58</v>
      </c>
      <c r="J47" s="40"/>
      <c r="K47" s="40"/>
    </row>
    <row r="48" spans="1:11" ht="63.75" customHeight="1" x14ac:dyDescent="0.25">
      <c r="A48" s="91"/>
      <c r="B48" s="63" t="s">
        <v>104</v>
      </c>
      <c r="C48" s="58" t="s">
        <v>103</v>
      </c>
      <c r="D48" s="39" t="s">
        <v>18</v>
      </c>
      <c r="E48" s="39" t="s">
        <v>18</v>
      </c>
      <c r="F48" s="39">
        <v>320000</v>
      </c>
      <c r="G48" s="39">
        <v>0</v>
      </c>
      <c r="H48" s="39">
        <v>0</v>
      </c>
      <c r="I48" s="39">
        <f t="shared" si="0"/>
        <v>320000</v>
      </c>
      <c r="J48" s="40"/>
      <c r="K48" s="40"/>
    </row>
    <row r="49" spans="1:11" ht="51" x14ac:dyDescent="0.25">
      <c r="A49" s="91"/>
      <c r="B49" s="63" t="s">
        <v>128</v>
      </c>
      <c r="C49" s="58" t="s">
        <v>62</v>
      </c>
      <c r="D49" s="39" t="s">
        <v>18</v>
      </c>
      <c r="E49" s="39" t="s">
        <v>18</v>
      </c>
      <c r="F49" s="32">
        <v>4689.33</v>
      </c>
      <c r="G49" s="32">
        <v>4736.9799999999996</v>
      </c>
      <c r="H49" s="32">
        <v>4736.9799999999996</v>
      </c>
      <c r="I49" s="39">
        <f t="shared" ref="I49" si="1">SUM(F49:H49)</f>
        <v>14163.289999999999</v>
      </c>
      <c r="J49" s="40"/>
      <c r="K49" s="40"/>
    </row>
    <row r="50" spans="1:11" ht="38.25" x14ac:dyDescent="0.25">
      <c r="A50" s="92"/>
      <c r="B50" s="63" t="s">
        <v>129</v>
      </c>
      <c r="C50" s="58" t="s">
        <v>127</v>
      </c>
      <c r="D50" s="39" t="s">
        <v>18</v>
      </c>
      <c r="E50" s="39" t="s">
        <v>18</v>
      </c>
      <c r="F50" s="32">
        <v>56000</v>
      </c>
      <c r="G50" s="32">
        <v>24000</v>
      </c>
      <c r="H50" s="32">
        <v>0</v>
      </c>
      <c r="I50" s="39">
        <f t="shared" ref="I50" si="2">SUM(F50:H50)</f>
        <v>80000</v>
      </c>
      <c r="J50" s="40"/>
      <c r="K50" s="40"/>
    </row>
    <row r="51" spans="1:11" x14ac:dyDescent="0.25">
      <c r="J51" s="40"/>
      <c r="K51" s="40"/>
    </row>
    <row r="52" spans="1:11" x14ac:dyDescent="0.25">
      <c r="J52" s="40"/>
      <c r="K52" s="40"/>
    </row>
    <row r="53" spans="1:11" x14ac:dyDescent="0.25">
      <c r="J53" s="40"/>
      <c r="K53" s="40"/>
    </row>
    <row r="54" spans="1:11" x14ac:dyDescent="0.25">
      <c r="J54" s="40"/>
      <c r="K54" s="40"/>
    </row>
  </sheetData>
  <mergeCells count="19">
    <mergeCell ref="B24:B26"/>
    <mergeCell ref="A6:I6"/>
    <mergeCell ref="B34:B35"/>
    <mergeCell ref="C34:C35"/>
    <mergeCell ref="D34:D35"/>
    <mergeCell ref="B10:I10"/>
    <mergeCell ref="B11:I11"/>
    <mergeCell ref="B12:I12"/>
    <mergeCell ref="B13:I13"/>
    <mergeCell ref="B14:B15"/>
    <mergeCell ref="C14:C15"/>
    <mergeCell ref="D14:D15"/>
    <mergeCell ref="E14:I14"/>
    <mergeCell ref="B27:B29"/>
    <mergeCell ref="A14:A23"/>
    <mergeCell ref="A24:A31"/>
    <mergeCell ref="A32:A33"/>
    <mergeCell ref="A34:A46"/>
    <mergeCell ref="A47:A50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99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A1:I23"/>
  <sheetViews>
    <sheetView zoomScaleNormal="100" zoomScaleSheetLayoutView="90" workbookViewId="0">
      <selection activeCell="A18" sqref="A18:A22"/>
    </sheetView>
  </sheetViews>
  <sheetFormatPr defaultRowHeight="15.75" x14ac:dyDescent="0.25"/>
  <cols>
    <col min="1" max="1" width="28.875" customWidth="1"/>
    <col min="2" max="2" width="4.75" customWidth="1"/>
    <col min="3" max="3" width="26.875" customWidth="1"/>
    <col min="4" max="4" width="9" customWidth="1"/>
    <col min="5" max="5" width="6" customWidth="1"/>
    <col min="6" max="6" width="8.5" style="40" customWidth="1"/>
    <col min="7" max="7" width="8.75" style="40" customWidth="1"/>
    <col min="8" max="8" width="8.5" style="40" customWidth="1"/>
    <col min="9" max="9" width="10.25" style="40" bestFit="1" customWidth="1"/>
  </cols>
  <sheetData>
    <row r="1" spans="1:9" x14ac:dyDescent="0.25">
      <c r="F1" t="s">
        <v>145</v>
      </c>
      <c r="G1"/>
      <c r="H1"/>
      <c r="I1"/>
    </row>
    <row r="2" spans="1:9" x14ac:dyDescent="0.25">
      <c r="F2" t="s">
        <v>144</v>
      </c>
      <c r="G2"/>
      <c r="H2"/>
      <c r="I2"/>
    </row>
    <row r="3" spans="1:9" x14ac:dyDescent="0.25">
      <c r="F3" t="s">
        <v>41</v>
      </c>
      <c r="G3"/>
      <c r="H3"/>
      <c r="I3"/>
    </row>
    <row r="5" spans="1:9" x14ac:dyDescent="0.25">
      <c r="A5" s="1" t="s">
        <v>25</v>
      </c>
      <c r="B5" s="1"/>
      <c r="C5" s="1"/>
      <c r="D5" s="1"/>
      <c r="E5" s="1"/>
      <c r="F5" s="41"/>
      <c r="G5" s="41"/>
      <c r="H5" s="41"/>
      <c r="I5" s="41"/>
    </row>
    <row r="6" spans="1:9" x14ac:dyDescent="0.25">
      <c r="A6" s="1" t="s">
        <v>105</v>
      </c>
      <c r="B6" s="1"/>
      <c r="C6" s="1"/>
      <c r="D6" s="1"/>
      <c r="E6" s="1"/>
      <c r="F6" s="41"/>
      <c r="G6" s="41"/>
      <c r="H6" s="41"/>
      <c r="I6" s="41"/>
    </row>
    <row r="7" spans="1:9" x14ac:dyDescent="0.25">
      <c r="A7" s="1" t="s">
        <v>37</v>
      </c>
      <c r="B7" s="1"/>
      <c r="C7" s="1"/>
      <c r="D7" s="1"/>
      <c r="E7" s="1"/>
      <c r="F7" s="41"/>
      <c r="G7" s="41"/>
      <c r="H7" s="41"/>
      <c r="I7" s="41"/>
    </row>
    <row r="8" spans="1:9" x14ac:dyDescent="0.25">
      <c r="A8" s="1" t="s">
        <v>65</v>
      </c>
      <c r="B8" s="1"/>
      <c r="C8" s="1"/>
      <c r="D8" s="1"/>
      <c r="E8" s="1"/>
      <c r="F8" s="41"/>
      <c r="G8" s="41"/>
      <c r="H8" s="41"/>
      <c r="I8" s="41"/>
    </row>
    <row r="10" spans="1:9" x14ac:dyDescent="0.25">
      <c r="A10" s="2" t="s">
        <v>0</v>
      </c>
      <c r="B10" s="109" t="s">
        <v>1</v>
      </c>
      <c r="C10" s="109"/>
      <c r="D10" s="109"/>
      <c r="E10" s="109"/>
      <c r="F10" s="109"/>
      <c r="G10" s="109"/>
      <c r="H10" s="109"/>
      <c r="I10" s="109"/>
    </row>
    <row r="11" spans="1:9" ht="25.5" x14ac:dyDescent="0.25">
      <c r="A11" s="10" t="s">
        <v>2</v>
      </c>
      <c r="B11" s="109" t="s">
        <v>85</v>
      </c>
      <c r="C11" s="109"/>
      <c r="D11" s="109"/>
      <c r="E11" s="109"/>
      <c r="F11" s="109"/>
      <c r="G11" s="109"/>
      <c r="H11" s="109"/>
      <c r="I11" s="109"/>
    </row>
    <row r="12" spans="1:9" x14ac:dyDescent="0.25">
      <c r="A12" s="10" t="s">
        <v>27</v>
      </c>
      <c r="B12" s="109" t="s">
        <v>87</v>
      </c>
      <c r="C12" s="109"/>
      <c r="D12" s="109"/>
      <c r="E12" s="109"/>
      <c r="F12" s="109"/>
      <c r="G12" s="109"/>
      <c r="H12" s="109"/>
      <c r="I12" s="109"/>
    </row>
    <row r="13" spans="1:9" x14ac:dyDescent="0.25">
      <c r="A13" s="10" t="s">
        <v>28</v>
      </c>
      <c r="B13" s="109" t="s">
        <v>66</v>
      </c>
      <c r="C13" s="109"/>
      <c r="D13" s="109"/>
      <c r="E13" s="109"/>
      <c r="F13" s="109"/>
      <c r="G13" s="109"/>
      <c r="H13" s="109"/>
      <c r="I13" s="109"/>
    </row>
    <row r="14" spans="1:9" ht="22.9" customHeight="1" x14ac:dyDescent="0.25">
      <c r="A14" s="68" t="s">
        <v>29</v>
      </c>
      <c r="B14" s="106" t="s">
        <v>20</v>
      </c>
      <c r="C14" s="113" t="s">
        <v>30</v>
      </c>
      <c r="D14" s="108" t="s">
        <v>9</v>
      </c>
      <c r="E14" s="105" t="s">
        <v>31</v>
      </c>
      <c r="F14" s="105"/>
      <c r="G14" s="105"/>
      <c r="H14" s="105"/>
      <c r="I14" s="105"/>
    </row>
    <row r="15" spans="1:9" ht="64.5" x14ac:dyDescent="0.25">
      <c r="A15" s="68"/>
      <c r="B15" s="106"/>
      <c r="C15" s="113"/>
      <c r="D15" s="108"/>
      <c r="E15" s="42" t="s">
        <v>11</v>
      </c>
      <c r="F15" s="42">
        <v>2025</v>
      </c>
      <c r="G15" s="42">
        <v>2026</v>
      </c>
      <c r="H15" s="42">
        <v>2027</v>
      </c>
      <c r="I15" s="42" t="s">
        <v>38</v>
      </c>
    </row>
    <row r="16" spans="1:9" ht="41.25" customHeight="1" x14ac:dyDescent="0.25">
      <c r="A16" s="68"/>
      <c r="B16" s="7" t="s">
        <v>32</v>
      </c>
      <c r="C16" s="58" t="s">
        <v>122</v>
      </c>
      <c r="D16" s="36">
        <v>1073</v>
      </c>
      <c r="E16" s="34" t="s">
        <v>18</v>
      </c>
      <c r="F16" s="33">
        <v>842</v>
      </c>
      <c r="G16" s="33">
        <v>857</v>
      </c>
      <c r="H16" s="33">
        <v>857</v>
      </c>
      <c r="I16" s="33">
        <v>857</v>
      </c>
    </row>
    <row r="17" spans="1:9" ht="55.5" customHeight="1" x14ac:dyDescent="0.25">
      <c r="A17" s="68"/>
      <c r="B17" s="7" t="s">
        <v>33</v>
      </c>
      <c r="C17" s="58" t="s">
        <v>125</v>
      </c>
      <c r="D17" s="36">
        <v>32</v>
      </c>
      <c r="E17" s="34" t="s">
        <v>18</v>
      </c>
      <c r="F17" s="36">
        <v>33</v>
      </c>
      <c r="G17" s="36">
        <v>33</v>
      </c>
      <c r="H17" s="36">
        <v>33</v>
      </c>
      <c r="I17" s="36">
        <v>33</v>
      </c>
    </row>
    <row r="18" spans="1:9" ht="26.45" customHeight="1" x14ac:dyDescent="0.25">
      <c r="A18" s="110" t="s">
        <v>19</v>
      </c>
      <c r="B18" s="106" t="s">
        <v>20</v>
      </c>
      <c r="C18" s="107" t="s">
        <v>34</v>
      </c>
      <c r="D18" s="108" t="s">
        <v>35</v>
      </c>
      <c r="E18" s="43" t="s">
        <v>23</v>
      </c>
      <c r="F18" s="43"/>
      <c r="G18" s="43"/>
      <c r="H18" s="43"/>
      <c r="I18" s="43"/>
    </row>
    <row r="19" spans="1:9" ht="21" customHeight="1" x14ac:dyDescent="0.25">
      <c r="A19" s="111"/>
      <c r="B19" s="106"/>
      <c r="C19" s="107"/>
      <c r="D19" s="108"/>
      <c r="E19" s="42" t="s">
        <v>11</v>
      </c>
      <c r="F19" s="42">
        <v>2025</v>
      </c>
      <c r="G19" s="42">
        <v>2026</v>
      </c>
      <c r="H19" s="42">
        <v>2027</v>
      </c>
      <c r="I19" s="55" t="s">
        <v>24</v>
      </c>
    </row>
    <row r="20" spans="1:9" ht="24.75" customHeight="1" x14ac:dyDescent="0.25">
      <c r="A20" s="111"/>
      <c r="B20" s="3"/>
      <c r="C20" s="54" t="s">
        <v>24</v>
      </c>
      <c r="D20" s="34" t="s">
        <v>18</v>
      </c>
      <c r="E20" s="34" t="s">
        <v>18</v>
      </c>
      <c r="F20" s="34">
        <f>F21+F22</f>
        <v>63301.45</v>
      </c>
      <c r="G20" s="34">
        <f t="shared" ref="G20:H20" si="0">G21+G22</f>
        <v>64789.09</v>
      </c>
      <c r="H20" s="34">
        <f t="shared" si="0"/>
        <v>68018.16</v>
      </c>
      <c r="I20" s="34">
        <f t="shared" ref="I20" si="1">I21+I22</f>
        <v>196108.7</v>
      </c>
    </row>
    <row r="21" spans="1:9" ht="21" customHeight="1" x14ac:dyDescent="0.25">
      <c r="A21" s="111"/>
      <c r="B21" s="7" t="s">
        <v>32</v>
      </c>
      <c r="C21" s="37" t="s">
        <v>67</v>
      </c>
      <c r="D21" s="34" t="s">
        <v>18</v>
      </c>
      <c r="E21" s="34" t="s">
        <v>18</v>
      </c>
      <c r="F21" s="34">
        <v>47346.42</v>
      </c>
      <c r="G21" s="34">
        <v>47923.35</v>
      </c>
      <c r="H21" s="34">
        <v>51152.42</v>
      </c>
      <c r="I21" s="34">
        <f>SUM(F21:H21)</f>
        <v>146422.19</v>
      </c>
    </row>
    <row r="22" spans="1:9" ht="21" customHeight="1" x14ac:dyDescent="0.25">
      <c r="A22" s="112"/>
      <c r="B22" s="7" t="s">
        <v>33</v>
      </c>
      <c r="C22" s="37" t="s">
        <v>77</v>
      </c>
      <c r="D22" s="34" t="s">
        <v>18</v>
      </c>
      <c r="E22" s="34" t="s">
        <v>18</v>
      </c>
      <c r="F22" s="34">
        <v>15955.03</v>
      </c>
      <c r="G22" s="34">
        <v>16865.740000000002</v>
      </c>
      <c r="H22" s="34">
        <v>16865.740000000002</v>
      </c>
      <c r="I22" s="34">
        <f t="shared" ref="I22" si="2">SUM(F22:H22)</f>
        <v>49686.510000000009</v>
      </c>
    </row>
    <row r="23" spans="1:9" x14ac:dyDescent="0.25">
      <c r="C23" s="40"/>
      <c r="D23" s="40"/>
      <c r="E23" s="40"/>
    </row>
  </sheetData>
  <mergeCells count="13">
    <mergeCell ref="A18:A22"/>
    <mergeCell ref="B14:B15"/>
    <mergeCell ref="C14:C15"/>
    <mergeCell ref="D14:D15"/>
    <mergeCell ref="A14:A17"/>
    <mergeCell ref="E14:I14"/>
    <mergeCell ref="B18:B19"/>
    <mergeCell ref="C18:C19"/>
    <mergeCell ref="D18:D19"/>
    <mergeCell ref="B10:I10"/>
    <mergeCell ref="B11:I11"/>
    <mergeCell ref="B12:I12"/>
    <mergeCell ref="B13:I13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  <pageSetUpPr fitToPage="1"/>
  </sheetPr>
  <dimension ref="A1:J37"/>
  <sheetViews>
    <sheetView topLeftCell="A26" zoomScale="80" zoomScaleNormal="80" zoomScaleSheetLayoutView="80" workbookViewId="0">
      <selection activeCell="C38" sqref="C38"/>
    </sheetView>
  </sheetViews>
  <sheetFormatPr defaultRowHeight="15.75" x14ac:dyDescent="0.25"/>
  <cols>
    <col min="1" max="1" width="28.875" style="40" customWidth="1"/>
    <col min="2" max="2" width="4.75" style="40" customWidth="1"/>
    <col min="3" max="3" width="27.75" style="48" customWidth="1"/>
    <col min="4" max="4" width="9.75" style="40" customWidth="1"/>
    <col min="5" max="5" width="9" style="40"/>
    <col min="6" max="6" width="10.75" style="40" customWidth="1"/>
    <col min="7" max="7" width="10.25" style="40" bestFit="1" customWidth="1"/>
    <col min="8" max="8" width="10" style="40" customWidth="1"/>
    <col min="9" max="9" width="11.5" style="40" customWidth="1"/>
    <col min="10" max="10" width="7.375" customWidth="1"/>
  </cols>
  <sheetData>
    <row r="1" spans="1:9" x14ac:dyDescent="0.25">
      <c r="F1" s="40" t="s">
        <v>146</v>
      </c>
    </row>
    <row r="2" spans="1:9" x14ac:dyDescent="0.25">
      <c r="F2" s="40" t="s">
        <v>144</v>
      </c>
    </row>
    <row r="3" spans="1:9" x14ac:dyDescent="0.25">
      <c r="F3" s="40" t="s">
        <v>41</v>
      </c>
    </row>
    <row r="5" spans="1:9" x14ac:dyDescent="0.25">
      <c r="A5" s="41" t="s">
        <v>25</v>
      </c>
      <c r="B5" s="41"/>
      <c r="C5" s="60"/>
      <c r="D5" s="41"/>
      <c r="E5" s="41"/>
      <c r="F5" s="41"/>
      <c r="G5" s="41"/>
      <c r="H5" s="41"/>
      <c r="I5" s="41"/>
    </row>
    <row r="6" spans="1:9" x14ac:dyDescent="0.25">
      <c r="A6" s="41" t="s">
        <v>105</v>
      </c>
      <c r="B6" s="41"/>
      <c r="C6" s="60"/>
      <c r="D6" s="41"/>
      <c r="E6" s="41"/>
      <c r="F6" s="41"/>
      <c r="G6" s="41"/>
      <c r="H6" s="41"/>
      <c r="I6" s="41"/>
    </row>
    <row r="7" spans="1:9" x14ac:dyDescent="0.25">
      <c r="A7" s="41" t="s">
        <v>37</v>
      </c>
      <c r="B7" s="41"/>
      <c r="C7" s="60"/>
      <c r="D7" s="41"/>
      <c r="E7" s="41"/>
      <c r="F7" s="41"/>
      <c r="G7" s="41"/>
      <c r="H7" s="41"/>
      <c r="I7" s="41"/>
    </row>
    <row r="8" spans="1:9" x14ac:dyDescent="0.25">
      <c r="A8" s="41" t="s">
        <v>68</v>
      </c>
      <c r="B8" s="41"/>
      <c r="C8" s="60"/>
      <c r="D8" s="41"/>
      <c r="E8" s="41"/>
      <c r="F8" s="41"/>
      <c r="G8" s="41"/>
      <c r="H8" s="41"/>
      <c r="I8" s="41"/>
    </row>
    <row r="10" spans="1:9" ht="22.5" customHeight="1" x14ac:dyDescent="0.25">
      <c r="A10" s="59" t="s">
        <v>0</v>
      </c>
      <c r="B10" s="105" t="s">
        <v>1</v>
      </c>
      <c r="C10" s="105"/>
      <c r="D10" s="105"/>
      <c r="E10" s="105"/>
      <c r="F10" s="105"/>
      <c r="G10" s="105"/>
      <c r="H10" s="105"/>
      <c r="I10" s="105"/>
    </row>
    <row r="11" spans="1:9" ht="30" customHeight="1" x14ac:dyDescent="0.25">
      <c r="A11" s="57" t="s">
        <v>2</v>
      </c>
      <c r="B11" s="105" t="s">
        <v>86</v>
      </c>
      <c r="C11" s="105"/>
      <c r="D11" s="105"/>
      <c r="E11" s="105"/>
      <c r="F11" s="105"/>
      <c r="G11" s="105"/>
      <c r="H11" s="105"/>
      <c r="I11" s="105"/>
    </row>
    <row r="12" spans="1:9" ht="22.5" customHeight="1" x14ac:dyDescent="0.25">
      <c r="A12" s="57" t="s">
        <v>27</v>
      </c>
      <c r="B12" s="105" t="s">
        <v>88</v>
      </c>
      <c r="C12" s="105"/>
      <c r="D12" s="105"/>
      <c r="E12" s="105"/>
      <c r="F12" s="105"/>
      <c r="G12" s="105"/>
      <c r="H12" s="105"/>
      <c r="I12" s="105"/>
    </row>
    <row r="13" spans="1:9" ht="22.5" customHeight="1" x14ac:dyDescent="0.25">
      <c r="A13" s="57" t="s">
        <v>28</v>
      </c>
      <c r="B13" s="108" t="s">
        <v>69</v>
      </c>
      <c r="C13" s="108"/>
      <c r="D13" s="108"/>
      <c r="E13" s="108"/>
      <c r="F13" s="108"/>
      <c r="G13" s="108"/>
      <c r="H13" s="108"/>
      <c r="I13" s="108"/>
    </row>
    <row r="14" spans="1:9" ht="28.5" customHeight="1" x14ac:dyDescent="0.25">
      <c r="A14" s="116" t="s">
        <v>29</v>
      </c>
      <c r="B14" s="108" t="s">
        <v>20</v>
      </c>
      <c r="C14" s="107" t="s">
        <v>30</v>
      </c>
      <c r="D14" s="108" t="s">
        <v>9</v>
      </c>
      <c r="E14" s="105" t="s">
        <v>31</v>
      </c>
      <c r="F14" s="105"/>
      <c r="G14" s="105"/>
      <c r="H14" s="105"/>
      <c r="I14" s="105"/>
    </row>
    <row r="15" spans="1:9" ht="74.25" customHeight="1" x14ac:dyDescent="0.25">
      <c r="A15" s="114"/>
      <c r="B15" s="108"/>
      <c r="C15" s="107"/>
      <c r="D15" s="108"/>
      <c r="E15" s="56" t="s">
        <v>11</v>
      </c>
      <c r="F15" s="56">
        <v>2025</v>
      </c>
      <c r="G15" s="56">
        <v>2026</v>
      </c>
      <c r="H15" s="56">
        <v>2027</v>
      </c>
      <c r="I15" s="56" t="s">
        <v>38</v>
      </c>
    </row>
    <row r="16" spans="1:9" ht="119.25" customHeight="1" x14ac:dyDescent="0.25">
      <c r="A16" s="114"/>
      <c r="B16" s="55" t="s">
        <v>32</v>
      </c>
      <c r="C16" s="58" t="s">
        <v>123</v>
      </c>
      <c r="D16" s="36">
        <v>1032</v>
      </c>
      <c r="E16" s="34" t="s">
        <v>18</v>
      </c>
      <c r="F16" s="33">
        <v>315</v>
      </c>
      <c r="G16" s="33">
        <v>0</v>
      </c>
      <c r="H16" s="33">
        <v>0</v>
      </c>
      <c r="I16" s="33">
        <v>315</v>
      </c>
    </row>
    <row r="17" spans="1:10" ht="99" customHeight="1" x14ac:dyDescent="0.25">
      <c r="A17" s="114" t="s">
        <v>29</v>
      </c>
      <c r="B17" s="55" t="s">
        <v>33</v>
      </c>
      <c r="C17" s="58" t="s">
        <v>136</v>
      </c>
      <c r="D17" s="36">
        <v>0</v>
      </c>
      <c r="E17" s="34" t="s">
        <v>18</v>
      </c>
      <c r="F17" s="33">
        <v>134</v>
      </c>
      <c r="G17" s="33">
        <v>529</v>
      </c>
      <c r="H17" s="33">
        <v>529</v>
      </c>
      <c r="I17" s="33">
        <v>529</v>
      </c>
    </row>
    <row r="18" spans="1:10" ht="86.25" customHeight="1" x14ac:dyDescent="0.25">
      <c r="A18" s="114"/>
      <c r="B18" s="55" t="s">
        <v>39</v>
      </c>
      <c r="C18" s="51" t="s">
        <v>121</v>
      </c>
      <c r="D18" s="36">
        <v>1750</v>
      </c>
      <c r="E18" s="34" t="s">
        <v>18</v>
      </c>
      <c r="F18" s="33">
        <v>5531</v>
      </c>
      <c r="G18" s="33">
        <v>4829</v>
      </c>
      <c r="H18" s="33">
        <v>4321</v>
      </c>
      <c r="I18" s="33">
        <v>4321</v>
      </c>
    </row>
    <row r="19" spans="1:10" ht="34.5" customHeight="1" x14ac:dyDescent="0.25">
      <c r="A19" s="114"/>
      <c r="B19" s="108" t="s">
        <v>40</v>
      </c>
      <c r="C19" s="58" t="s">
        <v>78</v>
      </c>
      <c r="D19" s="34" t="s">
        <v>18</v>
      </c>
      <c r="E19" s="34" t="s">
        <v>18</v>
      </c>
      <c r="F19" s="34" t="s">
        <v>18</v>
      </c>
      <c r="G19" s="34" t="s">
        <v>18</v>
      </c>
      <c r="H19" s="34" t="s">
        <v>18</v>
      </c>
      <c r="I19" s="34" t="s">
        <v>18</v>
      </c>
    </row>
    <row r="20" spans="1:10" ht="24.75" customHeight="1" x14ac:dyDescent="0.25">
      <c r="A20" s="114"/>
      <c r="B20" s="108"/>
      <c r="C20" s="52" t="s">
        <v>106</v>
      </c>
      <c r="D20" s="36">
        <v>4546560</v>
      </c>
      <c r="E20" s="34" t="s">
        <v>18</v>
      </c>
      <c r="F20" s="33">
        <v>3721461</v>
      </c>
      <c r="G20" s="33">
        <v>2768846</v>
      </c>
      <c r="H20" s="33">
        <v>2768846</v>
      </c>
      <c r="I20" s="33">
        <v>3721461</v>
      </c>
      <c r="J20" s="40"/>
    </row>
    <row r="21" spans="1:10" ht="30" customHeight="1" x14ac:dyDescent="0.25">
      <c r="A21" s="114"/>
      <c r="B21" s="108"/>
      <c r="C21" s="58" t="s">
        <v>107</v>
      </c>
      <c r="D21" s="36">
        <v>67274</v>
      </c>
      <c r="E21" s="34" t="s">
        <v>18</v>
      </c>
      <c r="F21" s="33">
        <v>69592</v>
      </c>
      <c r="G21" s="33">
        <v>70550</v>
      </c>
      <c r="H21" s="33">
        <v>70950</v>
      </c>
      <c r="I21" s="33">
        <v>70950</v>
      </c>
    </row>
    <row r="22" spans="1:10" ht="46.5" customHeight="1" x14ac:dyDescent="0.25">
      <c r="A22" s="114"/>
      <c r="B22" s="55" t="s">
        <v>51</v>
      </c>
      <c r="C22" s="51" t="s">
        <v>117</v>
      </c>
      <c r="D22" s="36">
        <v>0</v>
      </c>
      <c r="E22" s="34" t="s">
        <v>18</v>
      </c>
      <c r="F22" s="36">
        <v>0</v>
      </c>
      <c r="G22" s="36">
        <v>1</v>
      </c>
      <c r="H22" s="36">
        <v>0</v>
      </c>
      <c r="I22" s="36">
        <v>1</v>
      </c>
    </row>
    <row r="23" spans="1:10" ht="50.25" customHeight="1" x14ac:dyDescent="0.25">
      <c r="A23" s="114"/>
      <c r="B23" s="55" t="s">
        <v>52</v>
      </c>
      <c r="C23" s="45" t="s">
        <v>118</v>
      </c>
      <c r="D23" s="36">
        <v>0</v>
      </c>
      <c r="E23" s="36" t="s">
        <v>18</v>
      </c>
      <c r="F23" s="50">
        <v>500</v>
      </c>
      <c r="G23" s="50">
        <v>1500</v>
      </c>
      <c r="H23" s="50">
        <v>1000</v>
      </c>
      <c r="I23" s="36">
        <v>1000</v>
      </c>
    </row>
    <row r="24" spans="1:10" ht="42.75" customHeight="1" x14ac:dyDescent="0.25">
      <c r="A24" s="114"/>
      <c r="B24" s="55" t="s">
        <v>53</v>
      </c>
      <c r="C24" s="58" t="s">
        <v>119</v>
      </c>
      <c r="D24" s="36">
        <v>2600</v>
      </c>
      <c r="E24" s="34" t="s">
        <v>18</v>
      </c>
      <c r="F24" s="36">
        <v>4900</v>
      </c>
      <c r="G24" s="36">
        <v>1600</v>
      </c>
      <c r="H24" s="36">
        <v>1600</v>
      </c>
      <c r="I24" s="33">
        <v>1600</v>
      </c>
    </row>
    <row r="25" spans="1:10" ht="142.5" customHeight="1" x14ac:dyDescent="0.25">
      <c r="A25" s="115"/>
      <c r="B25" s="55" t="s">
        <v>54</v>
      </c>
      <c r="C25" s="58" t="s">
        <v>120</v>
      </c>
      <c r="D25" s="36">
        <v>19</v>
      </c>
      <c r="E25" s="34" t="s">
        <v>18</v>
      </c>
      <c r="F25" s="33">
        <v>19</v>
      </c>
      <c r="G25" s="33">
        <v>20</v>
      </c>
      <c r="H25" s="33">
        <v>20</v>
      </c>
      <c r="I25" s="33">
        <v>20</v>
      </c>
    </row>
    <row r="26" spans="1:10" ht="29.25" customHeight="1" x14ac:dyDescent="0.25">
      <c r="A26" s="105" t="s">
        <v>19</v>
      </c>
      <c r="B26" s="108" t="s">
        <v>20</v>
      </c>
      <c r="C26" s="107" t="s">
        <v>34</v>
      </c>
      <c r="D26" s="108" t="s">
        <v>35</v>
      </c>
      <c r="E26" s="43" t="s">
        <v>23</v>
      </c>
      <c r="F26" s="43"/>
      <c r="G26" s="43"/>
      <c r="H26" s="43"/>
      <c r="I26" s="43"/>
    </row>
    <row r="27" spans="1:10" ht="20.25" customHeight="1" x14ac:dyDescent="0.25">
      <c r="A27" s="105"/>
      <c r="B27" s="108"/>
      <c r="C27" s="107"/>
      <c r="D27" s="108"/>
      <c r="E27" s="42" t="s">
        <v>11</v>
      </c>
      <c r="F27" s="42">
        <v>2025</v>
      </c>
      <c r="G27" s="42">
        <v>2026</v>
      </c>
      <c r="H27" s="42">
        <v>2027</v>
      </c>
      <c r="I27" s="55" t="s">
        <v>24</v>
      </c>
    </row>
    <row r="28" spans="1:10" ht="26.25" customHeight="1" x14ac:dyDescent="0.25">
      <c r="A28" s="105"/>
      <c r="B28" s="42"/>
      <c r="C28" s="45" t="s">
        <v>24</v>
      </c>
      <c r="D28" s="34" t="s">
        <v>18</v>
      </c>
      <c r="E28" s="34" t="s">
        <v>18</v>
      </c>
      <c r="F28" s="34">
        <f>SUM(F29:F36)</f>
        <v>281230.21000000002</v>
      </c>
      <c r="G28" s="34">
        <f>SUM(G29:G36)</f>
        <v>486207.67000000004</v>
      </c>
      <c r="H28" s="34">
        <f>SUM(H29:H36)</f>
        <v>387058.11</v>
      </c>
      <c r="I28" s="34">
        <f>SUM(F28:H28)</f>
        <v>1154495.9900000002</v>
      </c>
    </row>
    <row r="29" spans="1:10" ht="75.75" customHeight="1" x14ac:dyDescent="0.25">
      <c r="A29" s="105"/>
      <c r="B29" s="55" t="s">
        <v>32</v>
      </c>
      <c r="C29" s="66" t="s">
        <v>72</v>
      </c>
      <c r="D29" s="34" t="s">
        <v>18</v>
      </c>
      <c r="E29" s="34" t="s">
        <v>18</v>
      </c>
      <c r="F29" s="32">
        <v>5361.96</v>
      </c>
      <c r="G29" s="32">
        <v>0</v>
      </c>
      <c r="H29" s="32">
        <v>0</v>
      </c>
      <c r="I29" s="34">
        <f t="shared" ref="I29" si="0">SUM(F29:H29)</f>
        <v>5361.96</v>
      </c>
    </row>
    <row r="30" spans="1:10" ht="69.75" customHeight="1" x14ac:dyDescent="0.25">
      <c r="A30" s="105"/>
      <c r="B30" s="55" t="s">
        <v>33</v>
      </c>
      <c r="C30" s="58" t="s">
        <v>135</v>
      </c>
      <c r="D30" s="34" t="s">
        <v>18</v>
      </c>
      <c r="E30" s="34" t="s">
        <v>18</v>
      </c>
      <c r="F30" s="32">
        <v>2857.28</v>
      </c>
      <c r="G30" s="34">
        <v>2324.0700000000002</v>
      </c>
      <c r="H30" s="34">
        <v>2324.0700000000002</v>
      </c>
      <c r="I30" s="34">
        <f>SUM(F30:H30)</f>
        <v>7505.42</v>
      </c>
    </row>
    <row r="31" spans="1:10" ht="72.75" customHeight="1" x14ac:dyDescent="0.25">
      <c r="A31" s="105"/>
      <c r="B31" s="55" t="s">
        <v>39</v>
      </c>
      <c r="C31" s="66" t="s">
        <v>79</v>
      </c>
      <c r="D31" s="34" t="s">
        <v>18</v>
      </c>
      <c r="E31" s="34" t="s">
        <v>18</v>
      </c>
      <c r="F31" s="32">
        <v>86439.33</v>
      </c>
      <c r="G31" s="32">
        <v>105115.45</v>
      </c>
      <c r="H31" s="32">
        <v>107264.3</v>
      </c>
      <c r="I31" s="34">
        <f t="shared" ref="I31" si="1">SUM(F31:H31)</f>
        <v>298819.08</v>
      </c>
    </row>
    <row r="32" spans="1:10" ht="40.5" customHeight="1" x14ac:dyDescent="0.25">
      <c r="A32" s="105"/>
      <c r="B32" s="55" t="s">
        <v>40</v>
      </c>
      <c r="C32" s="58" t="s">
        <v>78</v>
      </c>
      <c r="D32" s="34" t="s">
        <v>18</v>
      </c>
      <c r="E32" s="34" t="s">
        <v>18</v>
      </c>
      <c r="F32" s="34">
        <v>48379</v>
      </c>
      <c r="G32" s="34">
        <v>35995</v>
      </c>
      <c r="H32" s="34">
        <v>35995</v>
      </c>
      <c r="I32" s="34">
        <f t="shared" ref="I32:I33" si="2">SUM(F32:H32)</f>
        <v>120369</v>
      </c>
    </row>
    <row r="33" spans="1:9" ht="40.5" customHeight="1" x14ac:dyDescent="0.25">
      <c r="A33" s="105"/>
      <c r="B33" s="55" t="s">
        <v>51</v>
      </c>
      <c r="C33" s="66" t="s">
        <v>80</v>
      </c>
      <c r="D33" s="34" t="s">
        <v>18</v>
      </c>
      <c r="E33" s="34" t="s">
        <v>18</v>
      </c>
      <c r="F33" s="32">
        <v>0</v>
      </c>
      <c r="G33" s="32">
        <v>1524.52</v>
      </c>
      <c r="H33" s="32">
        <v>0</v>
      </c>
      <c r="I33" s="34">
        <f t="shared" si="2"/>
        <v>1524.52</v>
      </c>
    </row>
    <row r="34" spans="1:9" ht="36.75" customHeight="1" x14ac:dyDescent="0.25">
      <c r="A34" s="105"/>
      <c r="B34" s="55" t="s">
        <v>52</v>
      </c>
      <c r="C34" s="58" t="s">
        <v>102</v>
      </c>
      <c r="D34" s="34" t="s">
        <v>18</v>
      </c>
      <c r="E34" s="34" t="s">
        <v>18</v>
      </c>
      <c r="F34" s="35">
        <v>100000</v>
      </c>
      <c r="G34" s="35">
        <v>300000</v>
      </c>
      <c r="H34" s="35">
        <v>200000</v>
      </c>
      <c r="I34" s="34">
        <f>SUM(F34:H34)</f>
        <v>600000</v>
      </c>
    </row>
    <row r="35" spans="1:9" ht="39.75" customHeight="1" x14ac:dyDescent="0.25">
      <c r="A35" s="105"/>
      <c r="B35" s="55" t="s">
        <v>53</v>
      </c>
      <c r="C35" s="58" t="s">
        <v>70</v>
      </c>
      <c r="D35" s="34" t="s">
        <v>18</v>
      </c>
      <c r="E35" s="34" t="s">
        <v>18</v>
      </c>
      <c r="F35" s="34">
        <v>4440</v>
      </c>
      <c r="G35" s="34">
        <v>4119.7</v>
      </c>
      <c r="H35" s="34">
        <v>4119.7</v>
      </c>
      <c r="I35" s="34">
        <f>SUM(F35:H35)</f>
        <v>12679.400000000001</v>
      </c>
    </row>
    <row r="36" spans="1:9" ht="32.25" customHeight="1" x14ac:dyDescent="0.25">
      <c r="A36" s="105"/>
      <c r="B36" s="55" t="s">
        <v>54</v>
      </c>
      <c r="C36" s="58" t="s">
        <v>71</v>
      </c>
      <c r="D36" s="34" t="s">
        <v>18</v>
      </c>
      <c r="E36" s="34" t="s">
        <v>18</v>
      </c>
      <c r="F36" s="34">
        <v>33752.639999999999</v>
      </c>
      <c r="G36" s="34">
        <v>37128.93</v>
      </c>
      <c r="H36" s="34">
        <v>37355.040000000001</v>
      </c>
      <c r="I36" s="34">
        <f t="shared" ref="I36" si="3">SUM(F36:H36)</f>
        <v>108236.61000000002</v>
      </c>
    </row>
    <row r="37" spans="1:9" x14ac:dyDescent="0.25">
      <c r="A37" s="67"/>
    </row>
  </sheetData>
  <mergeCells count="15">
    <mergeCell ref="B26:B27"/>
    <mergeCell ref="C26:C27"/>
    <mergeCell ref="D26:D27"/>
    <mergeCell ref="B19:B21"/>
    <mergeCell ref="A14:A16"/>
    <mergeCell ref="A26:A36"/>
    <mergeCell ref="A17:A25"/>
    <mergeCell ref="B10:I10"/>
    <mergeCell ref="B11:I11"/>
    <mergeCell ref="B12:I12"/>
    <mergeCell ref="B13:I13"/>
    <mergeCell ref="B14:B15"/>
    <mergeCell ref="C14:C15"/>
    <mergeCell ref="D14:D15"/>
    <mergeCell ref="E14:I14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93" fitToHeight="0" orientation="landscape" r:id="rId1"/>
  <headerFooter differentFirst="1">
    <oddHeader>&amp;C&amp;P</oddHeader>
  </headerFooter>
  <rowBreaks count="1" manualBreakCount="1">
    <brk id="25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2"/>
  <sheetViews>
    <sheetView zoomScale="90" zoomScaleNormal="90" workbookViewId="0">
      <selection activeCell="F13" sqref="F13"/>
    </sheetView>
  </sheetViews>
  <sheetFormatPr defaultRowHeight="15.75" x14ac:dyDescent="0.25"/>
  <cols>
    <col min="1" max="1" width="12" customWidth="1"/>
    <col min="2" max="2" width="33" customWidth="1"/>
  </cols>
  <sheetData>
    <row r="1" spans="1:8" ht="39" x14ac:dyDescent="0.25">
      <c r="C1" s="13" t="s">
        <v>89</v>
      </c>
      <c r="D1" s="3" t="s">
        <v>11</v>
      </c>
      <c r="E1" s="3">
        <v>2025</v>
      </c>
      <c r="F1" s="3">
        <v>2026</v>
      </c>
      <c r="G1" s="3">
        <v>2027</v>
      </c>
      <c r="H1" s="7" t="s">
        <v>12</v>
      </c>
    </row>
    <row r="2" spans="1:8" ht="48.75" customHeight="1" x14ac:dyDescent="0.25">
      <c r="A2" s="7" t="s">
        <v>14</v>
      </c>
      <c r="B2" s="10" t="s">
        <v>45</v>
      </c>
      <c r="C2" s="27">
        <v>24.6</v>
      </c>
      <c r="D2" s="4" t="s">
        <v>15</v>
      </c>
      <c r="E2" s="27">
        <v>26.3</v>
      </c>
      <c r="F2" s="27">
        <v>25.9</v>
      </c>
      <c r="G2" s="27">
        <v>25.9</v>
      </c>
      <c r="H2" s="27">
        <v>18.3</v>
      </c>
    </row>
    <row r="3" spans="1:8" s="23" customFormat="1" ht="20.25" customHeight="1" x14ac:dyDescent="0.25">
      <c r="B3" s="20" t="s">
        <v>93</v>
      </c>
      <c r="C3" s="19" t="e">
        <f>C8*100/C9</f>
        <v>#REF!</v>
      </c>
      <c r="D3" s="26" t="s">
        <v>18</v>
      </c>
      <c r="E3" s="25" t="e">
        <f>E8*100/E9</f>
        <v>#REF!</v>
      </c>
      <c r="F3" s="25" t="e">
        <f t="shared" ref="F3:G3" si="0">F8*100/F9</f>
        <v>#REF!</v>
      </c>
      <c r="G3" s="25" t="e">
        <f t="shared" si="0"/>
        <v>#REF!</v>
      </c>
    </row>
    <row r="4" spans="1:8" s="23" customFormat="1" ht="19.5" customHeight="1" x14ac:dyDescent="0.25">
      <c r="B4" s="21"/>
      <c r="C4" s="24"/>
      <c r="D4" s="21"/>
      <c r="E4" s="24"/>
      <c r="F4" s="24"/>
      <c r="G4" s="24"/>
    </row>
    <row r="5" spans="1:8" s="15" customFormat="1" ht="28.5" customHeight="1" x14ac:dyDescent="0.25">
      <c r="A5" s="16" t="s">
        <v>90</v>
      </c>
      <c r="B5" s="16" t="s">
        <v>49</v>
      </c>
      <c r="C5" s="17">
        <f>'Паспорт Процессн мер 1'!D16+'Паспорт Процессн мер 1'!D17+'Паспорт Процессн мер 1'!D18+'Паспорт Процессн мер 1'!D19+'Паспорт Процессн мер 1'!D21+'Паспорт Процессн мер 1'!D22+'Паспорт Процессн мер 1'!D23+'Паспорт Процессн мер 1'!D30+'Паспорт Процессн мер 1'!D33+31195+757</f>
        <v>33632</v>
      </c>
      <c r="D5" s="21" t="s">
        <v>15</v>
      </c>
      <c r="E5" s="17">
        <f>'Паспорт Процессн мер 1'!F16+'Паспорт Процессн мер 1'!F17+'Паспорт Процессн мер 1'!F18+'Паспорт Процессн мер 1'!F19+'Паспорт Процессн мер 1'!F21+'Паспорт Процессн мер 1'!F22+'Паспорт Процессн мер 1'!F23+'Паспорт Процессн мер 1'!F30+'Паспорт Процессн мер 1'!F33+33000+707</f>
        <v>35343</v>
      </c>
      <c r="F5" s="17" t="e">
        <f>'Паспорт Процессн мер 1'!G16+'Паспорт Процессн мер 1'!G17+'Паспорт Процессн мер 1'!G18+'Паспорт Процессн мер 1'!G19+'Паспорт Процессн мер 1'!G21+'Паспорт Процессн мер 1'!G22+'Паспорт Процессн мер 1'!G23+'Паспорт Процессн мер 1'!G30+'Паспорт Процессн мер 1'!G33+33000+'Паспорт Процессн мер 1'!#REF!</f>
        <v>#REF!</v>
      </c>
      <c r="G5" s="17" t="e">
        <f>'Паспорт Процессн мер 1'!H16+'Паспорт Процессн мер 1'!H17+'Паспорт Процессн мер 1'!H18+'Паспорт Процессн мер 1'!H19+'Паспорт Процессн мер 1'!H21+'Паспорт Процессн мер 1'!H22+'Паспорт Процессн мер 1'!H23+'Паспорт Процессн мер 1'!H30+'Паспорт Процессн мер 1'!H33+33000+'Паспорт Процессн мер 1'!#REF!</f>
        <v>#REF!</v>
      </c>
    </row>
    <row r="6" spans="1:8" s="15" customFormat="1" ht="26.25" x14ac:dyDescent="0.25">
      <c r="A6" s="16" t="s">
        <v>91</v>
      </c>
      <c r="B6" s="16" t="s">
        <v>65</v>
      </c>
      <c r="C6" s="17">
        <f>'Паспорт Процессн мер 2'!D16+'Паспорт Процессн мер 2'!D17</f>
        <v>1105</v>
      </c>
      <c r="D6" s="21" t="s">
        <v>15</v>
      </c>
      <c r="E6" s="17">
        <f>'Паспорт Процессн мер 2'!F16+'Паспорт Процессн мер 2'!F17</f>
        <v>875</v>
      </c>
      <c r="F6" s="17">
        <f>'Паспорт Процессн мер 2'!G16+'Паспорт Процессн мер 2'!G17</f>
        <v>890</v>
      </c>
      <c r="G6" s="17">
        <f>'Паспорт Процессн мер 2'!H16+'Паспорт Процессн мер 2'!H17</f>
        <v>890</v>
      </c>
    </row>
    <row r="7" spans="1:8" s="15" customFormat="1" ht="26.25" x14ac:dyDescent="0.25">
      <c r="A7" s="16" t="s">
        <v>92</v>
      </c>
      <c r="B7" s="16" t="s">
        <v>68</v>
      </c>
      <c r="C7" s="17" t="e">
        <f>'Паспорт Процессн мер 3'!D24+'Паспорт Процессн мер 3'!D25+67274+'Паспорт Процессн мер 3'!#REF!+'Паспорт Процессн мер 3'!#REF!+'Паспорт Процессн мер 3'!#REF!+'Паспорт Процессн мер 3'!#REF!+'Паспорт Процессн мер 3'!#REF!+'Паспорт Процессн мер 3'!#REF!+'Паспорт Процессн мер 3'!#REF!</f>
        <v>#REF!</v>
      </c>
      <c r="D7" s="21" t="s">
        <v>15</v>
      </c>
      <c r="E7" s="17" t="e">
        <f>'Паспорт Процессн мер 3'!F24+'Паспорт Процессн мер 3'!F25+69547+'Паспорт Процессн мер 3'!#REF!+'Паспорт Процессн мер 3'!#REF!+'Паспорт Процессн мер 3'!#REF!+'Паспорт Процессн мер 3'!#REF!+'Паспорт Процессн мер 3'!#REF!+'Паспорт Процессн мер 3'!#REF!+'Паспорт Процессн мер 3'!#REF!</f>
        <v>#REF!</v>
      </c>
      <c r="F7" s="17" t="e">
        <f>'Паспорт Процессн мер 3'!G24+'Паспорт Процессн мер 3'!G25+70550+'Паспорт Процессн мер 3'!#REF!+'Паспорт Процессн мер 3'!#REF!+'Паспорт Процессн мер 3'!#REF!+'Паспорт Процессн мер 3'!#REF!+'Паспорт Процессн мер 3'!#REF!+'Паспорт Процессн мер 3'!#REF!+'Паспорт Процессн мер 3'!#REF!</f>
        <v>#REF!</v>
      </c>
      <c r="G7" s="17" t="e">
        <f>'Паспорт Процессн мер 3'!H24+'Паспорт Процессн мер 3'!H25+70950+'Паспорт Процессн мер 3'!#REF!+'Паспорт Процессн мер 3'!#REF!+'Паспорт Процессн мер 3'!#REF!+'Паспорт Процессн мер 3'!#REF!+'Паспорт Процессн мер 3'!#REF!+'Паспорт Процессн мер 3'!#REF!+'Паспорт Процессн мер 3'!#REF!</f>
        <v>#REF!</v>
      </c>
    </row>
    <row r="8" spans="1:8" ht="137.25" customHeight="1" x14ac:dyDescent="0.25">
      <c r="B8" s="14" t="s">
        <v>99</v>
      </c>
      <c r="C8" s="12" t="e">
        <f>C5+C6+C7</f>
        <v>#REF!</v>
      </c>
      <c r="D8" s="21" t="s">
        <v>15</v>
      </c>
      <c r="E8" s="12" t="e">
        <f>E5+E6+E7</f>
        <v>#REF!</v>
      </c>
      <c r="F8" s="12" t="e">
        <f t="shared" ref="F8:G8" si="1">F5+F6+F7</f>
        <v>#REF!</v>
      </c>
      <c r="G8" s="12" t="e">
        <f t="shared" si="1"/>
        <v>#REF!</v>
      </c>
    </row>
    <row r="9" spans="1:8" ht="26.25" x14ac:dyDescent="0.25">
      <c r="B9" s="18" t="s">
        <v>100</v>
      </c>
      <c r="C9">
        <v>489735</v>
      </c>
      <c r="D9" s="21" t="s">
        <v>15</v>
      </c>
      <c r="E9">
        <v>491800</v>
      </c>
      <c r="F9">
        <v>493900</v>
      </c>
      <c r="G9">
        <v>495900</v>
      </c>
    </row>
    <row r="10" spans="1:8" s="11" customFormat="1" ht="105" customHeight="1" x14ac:dyDescent="0.2">
      <c r="B10" s="22" t="s">
        <v>94</v>
      </c>
      <c r="C10" s="8" t="s">
        <v>98</v>
      </c>
      <c r="D10" s="21" t="s">
        <v>15</v>
      </c>
      <c r="E10" s="8" t="s">
        <v>95</v>
      </c>
      <c r="F10" s="8" t="s">
        <v>95</v>
      </c>
      <c r="G10" s="8" t="s">
        <v>95</v>
      </c>
    </row>
    <row r="11" spans="1:8" ht="63.75" customHeight="1" x14ac:dyDescent="0.25">
      <c r="B11" s="28" t="s">
        <v>96</v>
      </c>
      <c r="C11" s="9" t="s">
        <v>97</v>
      </c>
    </row>
    <row r="12" spans="1:8" x14ac:dyDescent="0.25">
      <c r="C12" s="11"/>
    </row>
  </sheetData>
  <pageMargins left="0.7" right="0.7" top="0.75" bottom="0.75" header="0.3" footer="0.3"/>
  <pageSetup paperSize="9" scale="7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Паспорт МП</vt:lpstr>
      <vt:lpstr>Паспорт Процессн мер 1</vt:lpstr>
      <vt:lpstr>Паспорт Процессн мер 2</vt:lpstr>
      <vt:lpstr>Паспорт Процессн мер 3</vt:lpstr>
      <vt:lpstr>Расчет Показателя 1.1</vt:lpstr>
      <vt:lpstr>'Паспорт МП'!Область_печати</vt:lpstr>
      <vt:lpstr>'Паспорт Процессн мер 1'!Область_печати</vt:lpstr>
      <vt:lpstr>'Паспорт Процессн мер 2'!Область_печати</vt:lpstr>
      <vt:lpstr>'Паспорт Процессн мер 3'!Область_печати</vt:lpstr>
      <vt:lpstr>'Расчет Показателя 1.1'!Область_печати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БорисовНА</dc:creator>
  <cp:lastModifiedBy>Цюцюрупа Олеся Ивановна</cp:lastModifiedBy>
  <cp:lastPrinted>2026-01-23T10:44:15Z</cp:lastPrinted>
  <dcterms:created xsi:type="dcterms:W3CDTF">2024-10-14T13:39:53Z</dcterms:created>
  <dcterms:modified xsi:type="dcterms:W3CDTF">2026-01-23T11:41:20Z</dcterms:modified>
</cp:coreProperties>
</file>